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1-Junio\"/>
    </mc:Choice>
  </mc:AlternateContent>
  <bookViews>
    <workbookView xWindow="0" yWindow="0" windowWidth="28800" windowHeight="124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externalReferences>
    <externalReference r:id="rId6"/>
  </externalReferences>
  <definedNames>
    <definedName name="_xlnm._FilterDatabase" localSheetId="0" hidden="1">'Tabla Comparativa'!$J$26:$N$53</definedName>
    <definedName name="_xlnm.Print_Area" localSheetId="2">'Base 2009-2021'!$A$1:$Q$35</definedName>
    <definedName name="_xlnm.Print_Area" localSheetId="0">'Tabla Comparativa'!$A$2:$N$85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9" i="8" l="1"/>
  <c r="Y39" i="8"/>
  <c r="M24" i="4" l="1"/>
  <c r="C35" i="4" l="1"/>
  <c r="Z5" i="8" l="1"/>
  <c r="Z6" i="8"/>
  <c r="Z7" i="8"/>
  <c r="Z8" i="8"/>
  <c r="Z9" i="8"/>
  <c r="Z10" i="8"/>
  <c r="Z11" i="8"/>
  <c r="Z12" i="8"/>
  <c r="Z13" i="8"/>
  <c r="Z14" i="8"/>
  <c r="Z15" i="8"/>
  <c r="Z16" i="8"/>
  <c r="Z17" i="8"/>
  <c r="Z20" i="8"/>
  <c r="Z18" i="8"/>
  <c r="Z19" i="8"/>
  <c r="Z22" i="8"/>
  <c r="Z21" i="8"/>
  <c r="Z23" i="8"/>
  <c r="Z25" i="8"/>
  <c r="Z26" i="8"/>
  <c r="Z27" i="8"/>
  <c r="Z28" i="8"/>
  <c r="Z24" i="8"/>
  <c r="Z29" i="8"/>
  <c r="Z30" i="8"/>
  <c r="Z31" i="8"/>
  <c r="Z32" i="8"/>
  <c r="Z33" i="8"/>
  <c r="Z35" i="8"/>
  <c r="Z36" i="8"/>
  <c r="Z37" i="8"/>
  <c r="Z38" i="8"/>
  <c r="Z34" i="8"/>
  <c r="Z46" i="8"/>
  <c r="Z45" i="8"/>
  <c r="Z47" i="8"/>
  <c r="Z48" i="8"/>
  <c r="Z50" i="8"/>
  <c r="Z49" i="8"/>
  <c r="Z51" i="8"/>
  <c r="Z52" i="8"/>
  <c r="Z53" i="8"/>
  <c r="Z56" i="8"/>
  <c r="Z54" i="8"/>
  <c r="Z55" i="8"/>
  <c r="Z57" i="8"/>
  <c r="Z58" i="8"/>
  <c r="Z60" i="8"/>
  <c r="Z59" i="8"/>
  <c r="Z62" i="8"/>
  <c r="Z63" i="8"/>
  <c r="Z64" i="8"/>
  <c r="Z66" i="8"/>
  <c r="Z61" i="8"/>
  <c r="Z68" i="8"/>
  <c r="Z69" i="8"/>
  <c r="Z70" i="8"/>
  <c r="Z71" i="8"/>
  <c r="Z72" i="8"/>
  <c r="Z65" i="8"/>
  <c r="Z73" i="8"/>
  <c r="Z74" i="8"/>
  <c r="Z75" i="8"/>
  <c r="Z76" i="8"/>
  <c r="Z77" i="8"/>
  <c r="Z78" i="8"/>
  <c r="Z67" i="8"/>
  <c r="Z44" i="8"/>
  <c r="Z4" i="8"/>
  <c r="K51" i="4"/>
  <c r="K42" i="4"/>
  <c r="A29" i="6" l="1"/>
  <c r="C55" i="4" l="1"/>
  <c r="N42" i="4" l="1"/>
  <c r="J42" i="4"/>
  <c r="C23" i="4"/>
  <c r="C31" i="4" l="1"/>
  <c r="J51" i="4"/>
  <c r="C44" i="4" l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Z7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Z39" i="8"/>
  <c r="D18" i="4" l="1"/>
  <c r="D19" i="4"/>
  <c r="P35" i="5" l="1"/>
  <c r="O35" i="5"/>
  <c r="N35" i="5"/>
  <c r="Q34" i="5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3" i="4" l="1"/>
  <c r="J57" i="4"/>
  <c r="N56" i="4" s="1"/>
  <c r="N51" i="4"/>
  <c r="N62" i="4" l="1"/>
  <c r="N61" i="4"/>
  <c r="N60" i="4"/>
  <c r="N55" i="4"/>
  <c r="N54" i="4"/>
  <c r="C49" i="4"/>
  <c r="N63" i="4" l="1"/>
  <c r="N57" i="4"/>
  <c r="G29" i="6"/>
  <c r="Q33" i="5" l="1"/>
  <c r="Q15" i="5"/>
  <c r="J4" i="4" l="1"/>
  <c r="N19" i="4" l="1"/>
  <c r="N18" i="4"/>
  <c r="J19" i="4"/>
  <c r="J18" i="4"/>
  <c r="F18" i="4"/>
  <c r="F19" i="4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60" i="4" l="1"/>
  <c r="N14" i="4" l="1"/>
  <c r="Q11" i="5" l="1"/>
  <c r="Q27" i="5" l="1"/>
  <c r="Q24" i="5"/>
  <c r="Q28" i="5"/>
  <c r="Q26" i="5"/>
  <c r="Q25" i="5"/>
  <c r="Q23" i="5"/>
  <c r="Q29" i="5"/>
  <c r="Q22" i="5"/>
  <c r="Q35" i="5" s="1"/>
  <c r="Q9" i="5" l="1"/>
  <c r="Q10" i="5" l="1"/>
  <c r="Q8" i="5"/>
  <c r="Q7" i="5"/>
  <c r="Q6" i="5"/>
  <c r="Q5" i="5"/>
  <c r="Q4" i="5"/>
  <c r="Q17" i="5" l="1"/>
  <c r="D10" i="4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<sst xmlns="http://schemas.openxmlformats.org/spreadsheetml/2006/main" count="372" uniqueCount="155">
  <si>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</si>
  <si>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</si>
  <si>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</si>
  <si>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</si>
  <si>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</si>
  <si>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</si>
  <si>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</si>
  <si>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</si>
  <si>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</si>
  <si>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</si>
  <si>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</si>
  <si>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</si>
  <si>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</si>
  <si>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</si>
  <si>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</si>
  <si>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</si>
  <si>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</si>
  <si>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</si>
  <si>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</si>
  <si>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</si>
  <si>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</si>
  <si>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</si>
  <si>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</si>
  <si>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</si>
  <si>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</si>
  <si>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</si>
  <si>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</si>
  <si>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</si>
  <si>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</si>
  <si>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</si>
  <si>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</si>
  <si>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</si>
  <si>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</si>
  <si>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</si>
  <si>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</si>
  <si>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</si>
  <si>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</si>
  <si>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</si>
  <si>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</si>
  <si>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</si>
  <si>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</si>
  <si>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</si>
  <si>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</si>
  <si>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</si>
  <si>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</si>
  <si>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</si>
  <si>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</si>
  <si>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</si>
  <si>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</si>
  <si>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</si>
  <si>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</si>
  <si>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</si>
  <si>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</si>
  <si>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</si>
  <si>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</si>
  <si>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</si>
  <si>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</si>
  <si>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</si>
  <si>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</si>
  <si>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</si>
  <si>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</si>
  <si>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</si>
  <si>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</si>
  <si>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</si>
  <si>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</si>
  <si>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</si>
  <si>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</si>
  <si>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</si>
  <si>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</si>
  <si>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</si>
  <si>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</si>
  <si>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</si>
  <si>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</si>
  <si>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</si>
  <si>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</si>
  <si>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</si>
  <si>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</si>
  <si>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</si>
  <si>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</si>
  <si>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</si>
  <si>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</si>
  <si>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</si>
  <si>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</si>
  <si>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</si>
  <si>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</si>
  <si>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</si>
  <si>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</si>
  <si>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</si>
  <si>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</si>
  <si>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</si>
  <si>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</si>
  <si>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</si>
  <si>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</si>
  <si>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</si>
  <si>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</si>
  <si>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</si>
  <si>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</si>
  <si>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</si>
  <si>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</si>
  <si>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</si>
  <si>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</si>
  <si>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</si>
  <si>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</si>
  <si>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</si>
  <si>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</si>
  <si>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</si>
  <si>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</si>
  <si>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</si>
  <si>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</si>
  <si>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</si>
  <si>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</si>
  <si>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</si>
  <si>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</si>
  <si>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</si>
  <si>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</si>
  <si>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</si>
  <si>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</si>
  <si>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</si>
  <si>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</si>
  <si>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</si>
  <si>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</si>
  <si>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</si>
  <si>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</si>
  <si>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</si>
  <si>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</si>
  <si>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</si>
  <si>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</si>
  <si>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</si>
  <si>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</si>
  <si>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</si>
  <si>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</si>
  <si>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</si>
  <si>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</si>
  <si>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</si>
  <si>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</si>
  <si>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</si>
  <si>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</si>
  <si>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</si>
  <si>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</si>
  <si>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</si>
  <si>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</si>
  <si>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</si>
  <si>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Miacatlan </t>
  </si>
  <si>
    <t xml:space="preserve">Yautepec </t>
  </si>
  <si>
    <t xml:space="preserve">Emiliano Zapata </t>
  </si>
  <si>
    <t>Tlaltizapan</t>
  </si>
  <si>
    <t>Tipo 3</t>
  </si>
  <si>
    <t xml:space="preserve">Amacuzac </t>
  </si>
  <si>
    <t xml:space="preserve">Temixco </t>
  </si>
  <si>
    <t xml:space="preserve">Tetela del Volcan </t>
  </si>
  <si>
    <t xml:space="preserve">Tepoztlan </t>
  </si>
  <si>
    <t>Superficial - Copa</t>
  </si>
  <si>
    <t>Superficial - Subterraneo</t>
  </si>
  <si>
    <t>Sierra de Huautla</t>
  </si>
  <si>
    <t xml:space="preserve">Puente de Ixtla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</si>
</sst>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"/>
    <numFmt numFmtId="166" formatCode="#,##0.0000"/>
    <numFmt numFmtId="167" formatCode="0.000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auto="1"/>
      </bottom>
      <diagonal/>
    </border>
    <border>
      <left/>
      <right/>
      <top style="thin">
        <color theme="3"/>
      </top>
      <bottom style="medium">
        <color auto="1"/>
      </bottom>
      <diagonal/>
    </border>
    <border>
      <left/>
      <right style="thin">
        <color theme="3"/>
      </right>
      <top style="thin">
        <color theme="3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6" xfId="0" applyNumberFormat="1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/>
    </xf>
    <xf numFmtId="10" fontId="0" fillId="0" borderId="0" xfId="0" applyNumberFormat="1"/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9" fillId="0" borderId="121" xfId="0" applyFont="1" applyBorder="1" applyAlignment="1">
      <alignment horizontal="center"/>
    </xf>
    <xf numFmtId="0" fontId="9" fillId="0" borderId="120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2" xfId="0" applyNumberFormat="1" applyFont="1" applyBorder="1" applyAlignment="1">
      <alignment horizontal="center"/>
    </xf>
    <xf numFmtId="4" fontId="9" fillId="0" borderId="122" xfId="0" applyNumberFormat="1" applyFont="1" applyBorder="1" applyAlignment="1">
      <alignment horizontal="right"/>
    </xf>
    <xf numFmtId="4" fontId="9" fillId="0" borderId="123" xfId="0" applyNumberFormat="1" applyFont="1" applyBorder="1" applyAlignment="1">
      <alignment horizontal="right"/>
    </xf>
    <xf numFmtId="3" fontId="9" fillId="0" borderId="124" xfId="0" applyNumberFormat="1" applyFont="1" applyBorder="1" applyAlignment="1">
      <alignment horizont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6" xfId="0" applyNumberFormat="1" applyFont="1" applyFill="1" applyBorder="1" applyAlignment="1">
      <alignment horizontal="center" vertical="center"/>
    </xf>
    <xf numFmtId="165" fontId="10" fillId="0" borderId="114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 wrapText="1"/>
    </xf>
    <xf numFmtId="0" fontId="2" fillId="9" borderId="111" xfId="0" applyFont="1" applyFill="1" applyBorder="1" applyAlignment="1">
      <alignment horizontal="center" vertical="center"/>
    </xf>
    <xf numFmtId="0" fontId="2" fillId="9" borderId="12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right"/>
    </xf>
    <xf numFmtId="3" fontId="19" fillId="0" borderId="130" xfId="0" applyNumberFormat="1" applyFont="1" applyBorder="1" applyAlignment="1">
      <alignment horizontal="center"/>
    </xf>
    <xf numFmtId="3" fontId="19" fillId="0" borderId="114" xfId="0" applyNumberFormat="1" applyFont="1" applyBorder="1" applyAlignment="1">
      <alignment horizontal="center"/>
    </xf>
    <xf numFmtId="0" fontId="19" fillId="0" borderId="131" xfId="0" applyFont="1" applyBorder="1" applyAlignment="1">
      <alignment horizontal="right"/>
    </xf>
    <xf numFmtId="3" fontId="19" fillId="0" borderId="132" xfId="0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0" fontId="2" fillId="8" borderId="128" xfId="0" applyFont="1" applyFill="1" applyBorder="1" applyAlignment="1">
      <alignment horizontal="center" vertical="center" wrapText="1"/>
    </xf>
    <xf numFmtId="0" fontId="2" fillId="8" borderId="111" xfId="0" applyFont="1" applyFill="1" applyBorder="1" applyAlignment="1">
      <alignment horizontal="center" vertical="center"/>
    </xf>
    <xf numFmtId="0" fontId="2" fillId="8" borderId="129" xfId="0" applyFont="1" applyFill="1" applyBorder="1" applyAlignment="1">
      <alignment horizontal="center" vertical="center"/>
    </xf>
    <xf numFmtId="4" fontId="19" fillId="0" borderId="130" xfId="0" applyNumberFormat="1" applyFont="1" applyBorder="1" applyAlignment="1">
      <alignment horizontal="right"/>
    </xf>
    <xf numFmtId="4" fontId="19" fillId="0" borderId="114" xfId="0" applyNumberFormat="1" applyFont="1" applyBorder="1" applyAlignment="1">
      <alignment horizontal="right"/>
    </xf>
    <xf numFmtId="0" fontId="11" fillId="0" borderId="131" xfId="0" applyFont="1" applyBorder="1" applyAlignment="1">
      <alignment horizontal="right"/>
    </xf>
    <xf numFmtId="4" fontId="19" fillId="0" borderId="132" xfId="0" applyNumberFormat="1" applyFont="1" applyBorder="1" applyAlignment="1">
      <alignment horizontal="center"/>
    </xf>
    <xf numFmtId="165" fontId="20" fillId="0" borderId="133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center" vertical="center"/>
    </xf>
    <xf numFmtId="166" fontId="9" fillId="0" borderId="106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6" fontId="6" fillId="0" borderId="94" xfId="0" applyNumberFormat="1" applyFont="1" applyFill="1" applyBorder="1" applyAlignment="1">
      <alignment horizontal="center" vertical="center"/>
    </xf>
    <xf numFmtId="166" fontId="6" fillId="0" borderId="45" xfId="0" applyNumberFormat="1" applyFont="1" applyFill="1" applyBorder="1" applyAlignment="1">
      <alignment horizontal="center" vertical="center"/>
    </xf>
    <xf numFmtId="0" fontId="21" fillId="10" borderId="112" xfId="0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3" fontId="19" fillId="0" borderId="107" xfId="0" applyNumberFormat="1" applyFont="1" applyBorder="1" applyAlignment="1">
      <alignment horizontal="center"/>
    </xf>
    <xf numFmtId="3" fontId="19" fillId="0" borderId="138" xfId="0" applyNumberFormat="1" applyFont="1" applyBorder="1" applyAlignment="1">
      <alignment horizontal="center"/>
    </xf>
    <xf numFmtId="0" fontId="2" fillId="8" borderId="117" xfId="0" applyFont="1" applyFill="1" applyBorder="1" applyAlignment="1">
      <alignment horizontal="center" vertical="center"/>
    </xf>
    <xf numFmtId="4" fontId="19" fillId="0" borderId="107" xfId="0" applyNumberFormat="1" applyFont="1" applyBorder="1" applyAlignment="1">
      <alignment horizontal="right"/>
    </xf>
    <xf numFmtId="166" fontId="10" fillId="0" borderId="114" xfId="0" applyNumberFormat="1" applyFont="1" applyFill="1" applyBorder="1" applyAlignment="1">
      <alignment horizontal="center" vertical="center"/>
    </xf>
    <xf numFmtId="167" fontId="13" fillId="0" borderId="0" xfId="0" applyNumberFormat="1" applyFont="1"/>
    <xf numFmtId="20" fontId="10" fillId="0" borderId="130" xfId="0" applyNumberFormat="1" applyFont="1" applyFill="1" applyBorder="1" applyAlignment="1">
      <alignment horizontal="center"/>
    </xf>
    <xf numFmtId="0" fontId="10" fillId="0" borderId="114" xfId="0" applyFont="1" applyBorder="1" applyAlignment="1">
      <alignment horizontal="center"/>
    </xf>
    <xf numFmtId="46" fontId="13" fillId="0" borderId="132" xfId="0" applyNumberFormat="1" applyFont="1" applyBorder="1" applyAlignment="1">
      <alignment horizontal="center" vertical="center"/>
    </xf>
    <xf numFmtId="0" fontId="10" fillId="0" borderId="133" xfId="0" applyFont="1" applyBorder="1" applyAlignment="1">
      <alignment horizontal="center"/>
    </xf>
    <xf numFmtId="165" fontId="5" fillId="11" borderId="75" xfId="0" applyNumberFormat="1" applyFont="1" applyFill="1" applyBorder="1" applyAlignment="1">
      <alignment horizontal="right"/>
    </xf>
    <xf numFmtId="165" fontId="19" fillId="0" borderId="107" xfId="0" applyNumberFormat="1" applyFont="1" applyBorder="1" applyAlignment="1">
      <alignment horizontal="right"/>
    </xf>
    <xf numFmtId="165" fontId="19" fillId="0" borderId="107" xfId="0" applyNumberFormat="1" applyFont="1" applyFill="1" applyBorder="1" applyAlignment="1">
      <alignment horizontal="right"/>
    </xf>
    <xf numFmtId="165" fontId="19" fillId="0" borderId="36" xfId="0" applyNumberFormat="1" applyFont="1" applyBorder="1" applyAlignment="1">
      <alignment horizontal="right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113" xfId="0" applyFont="1" applyBorder="1" applyAlignment="1">
      <alignment horizontal="right"/>
    </xf>
    <xf numFmtId="0" fontId="10" fillId="0" borderId="130" xfId="0" applyFont="1" applyBorder="1" applyAlignment="1">
      <alignment horizontal="right"/>
    </xf>
    <xf numFmtId="0" fontId="10" fillId="0" borderId="113" xfId="0" applyFont="1" applyFill="1" applyBorder="1" applyAlignment="1">
      <alignment horizontal="right"/>
    </xf>
    <xf numFmtId="0" fontId="10" fillId="0" borderId="130" xfId="0" applyFont="1" applyFill="1" applyBorder="1" applyAlignment="1">
      <alignment horizontal="right"/>
    </xf>
    <xf numFmtId="0" fontId="10" fillId="0" borderId="52" xfId="0" applyFont="1" applyFill="1" applyBorder="1" applyAlignment="1">
      <alignment horizontal="lef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139" xfId="4" applyFont="1" applyFill="1" applyBorder="1" applyAlignment="1">
      <alignment horizontal="center"/>
    </xf>
    <xf numFmtId="0" fontId="5" fillId="22" borderId="140" xfId="4" applyFont="1" applyFill="1" applyBorder="1" applyAlignment="1">
      <alignment horizontal="center"/>
    </xf>
    <xf numFmtId="0" fontId="5" fillId="22" borderId="112" xfId="4" applyFont="1" applyFill="1" applyBorder="1" applyAlignment="1">
      <alignment horizontal="center"/>
    </xf>
    <xf numFmtId="0" fontId="10" fillId="0" borderId="131" xfId="0" applyFont="1" applyFill="1" applyBorder="1" applyAlignment="1">
      <alignment horizontal="right"/>
    </xf>
    <xf numFmtId="0" fontId="10" fillId="0" borderId="132" xfId="0" applyFont="1" applyFill="1" applyBorder="1" applyAlignment="1">
      <alignment horizontal="right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5" fillId="3" borderId="134" xfId="0" applyFont="1" applyFill="1" applyBorder="1" applyAlignment="1">
      <alignment horizontal="center"/>
    </xf>
    <xf numFmtId="0" fontId="5" fillId="3" borderId="135" xfId="0" applyFont="1" applyFill="1" applyBorder="1" applyAlignment="1">
      <alignment horizontal="center"/>
    </xf>
    <xf numFmtId="0" fontId="5" fillId="3" borderId="136" xfId="0" applyFont="1" applyFill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5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37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8" borderId="125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37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8" fillId="0" borderId="94" xfId="0" applyNumberFormat="1" applyFont="1" applyFill="1" applyBorder="1" applyAlignment="1">
      <alignment horizontal="right" vertical="center"/>
    </xf>
    <xf numFmtId="165" fontId="5" fillId="3" borderId="75" xfId="0" applyNumberFormat="1" applyFont="1" applyFill="1" applyBorder="1" applyAlignment="1">
      <alignment horizontal="center"/>
    </xf>
    <xf numFmtId="168" fontId="5" fillId="10" borderId="19" xfId="0" applyNumberFormat="1" applyFont="1" applyFill="1" applyBorder="1" applyAlignment="1">
      <alignment horizontal="center" vertical="center"/>
    </xf>
    <xf numFmtId="165" fontId="19" fillId="0" borderId="138" xfId="0" applyNumberFormat="1" applyFont="1" applyBorder="1" applyAlignment="1">
      <alignment horizont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10</c:v>
                </c:pt>
                <c:pt idx="1">
                  <c:v>47</c:v>
                </c:pt>
                <c:pt idx="2">
                  <c:v>43</c:v>
                </c:pt>
                <c:pt idx="3">
                  <c:v>46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47816"/>
        <c:axId val="443944680"/>
      </c:lineChart>
      <c:catAx>
        <c:axId val="44394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944680"/>
        <c:crosses val="autoZero"/>
        <c:auto val="1"/>
        <c:lblAlgn val="ctr"/>
        <c:lblOffset val="100"/>
        <c:noMultiLvlLbl val="0"/>
      </c:catAx>
      <c:valAx>
        <c:axId val="44394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94781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#,##0.0000</c:formatCode>
                <c:ptCount val="9"/>
                <c:pt idx="0" formatCode="#,##0.000">
                  <c:v>45.872</c:v>
                </c:pt>
                <c:pt idx="1">
                  <c:v>821.85599999999999</c:v>
                </c:pt>
                <c:pt idx="2" formatCode="#,##0.000">
                  <c:v>1320.588</c:v>
                </c:pt>
                <c:pt idx="3">
                  <c:v>2638.8249999999998</c:v>
                </c:pt>
                <c:pt idx="4" formatCode="#,##0.000">
                  <c:v>178.8</c:v>
                </c:pt>
                <c:pt idx="5" formatCode="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36216"/>
        <c:axId val="382336608"/>
      </c:lineChart>
      <c:catAx>
        <c:axId val="38233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336608"/>
        <c:crosses val="autoZero"/>
        <c:auto val="1"/>
        <c:lblAlgn val="ctr"/>
        <c:lblOffset val="100"/>
        <c:noMultiLvlLbl val="0"/>
      </c:catAx>
      <c:valAx>
        <c:axId val="3823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33621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71</xdr:row>
      <xdr:rowOff>35663</xdr:rowOff>
    </xdr:from>
    <xdr:to>
      <xdr:col>14</xdr:col>
      <xdr:colOff>63011</xdr:colOff>
      <xdr:row>74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67646</xdr:colOff>
      <xdr:row>63</xdr:row>
      <xdr:rowOff>91460</xdr:rowOff>
    </xdr:from>
    <xdr:to>
      <xdr:col>7</xdr:col>
      <xdr:colOff>385147</xdr:colOff>
      <xdr:row>86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63</xdr:row>
      <xdr:rowOff>101178</xdr:rowOff>
    </xdr:from>
    <xdr:to>
      <xdr:col>14</xdr:col>
      <xdr:colOff>4907</xdr:colOff>
      <xdr:row>86</xdr:row>
      <xdr:rowOff>22419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Centro%20Estatal%20Control%20de%20Incendios%20Forestales/2021-Temporada/Estadistica/Sabana/Saba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bana"/>
      <sheetName val="DiaSemana"/>
      <sheetName val="Mes"/>
      <sheetName val="SemanaAño"/>
      <sheetName val="ANP"/>
      <sheetName val="Municipio"/>
      <sheetName val="Predio"/>
      <sheetName val="Caus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6"/>
  <sheetViews>
    <sheetView showGridLines="0" tabSelected="1" zoomScale="86" zoomScaleNormal="86" zoomScaleSheetLayoutView="150" zoomScalePageLayoutView="120" workbookViewId="0">
      <selection activeCell="Q28" sqref="Q28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6" width="12.42578125" style="2" bestFit="1" customWidth="1"/>
    <col min="7" max="7" width="10.85546875" style="2" customWidth="1"/>
    <col min="8" max="8" width="9.7109375" style="2" customWidth="1"/>
    <col min="9" max="9" width="8.7109375" style="2" customWidth="1"/>
    <col min="10" max="10" width="13" style="2" bestFit="1" customWidth="1"/>
    <col min="11" max="11" width="9.7109375" style="2" customWidth="1"/>
    <col min="12" max="12" width="8.42578125" style="2" customWidth="1"/>
    <col min="13" max="13" width="13.140625" style="2" bestFit="1" customWidth="1"/>
    <col min="14" max="14" width="13.85546875" style="2" bestFit="1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74">
        <v>2019</v>
      </c>
      <c r="B2" s="277">
        <v>43617</v>
      </c>
      <c r="C2" s="262" t="s">
        <v>0</v>
      </c>
      <c r="D2" s="264" t="s">
        <v>1</v>
      </c>
      <c r="E2" s="264"/>
      <c r="F2" s="264"/>
      <c r="G2" s="264"/>
      <c r="H2" s="264"/>
      <c r="I2" s="264"/>
      <c r="J2" s="264"/>
      <c r="K2" s="265" t="s">
        <v>2</v>
      </c>
      <c r="L2" s="264" t="s">
        <v>27</v>
      </c>
      <c r="M2" s="264"/>
      <c r="N2" s="267"/>
    </row>
    <row r="3" spans="1:15" ht="22.5" x14ac:dyDescent="0.25">
      <c r="A3" s="275"/>
      <c r="B3" s="277"/>
      <c r="C3" s="263"/>
      <c r="D3" s="115" t="s">
        <v>26</v>
      </c>
      <c r="E3" s="115" t="s">
        <v>3</v>
      </c>
      <c r="F3" s="67" t="s">
        <v>4</v>
      </c>
      <c r="G3" s="67" t="s">
        <v>44</v>
      </c>
      <c r="H3" s="67" t="s">
        <v>5</v>
      </c>
      <c r="I3" s="115" t="s">
        <v>45</v>
      </c>
      <c r="J3" s="67" t="s">
        <v>6</v>
      </c>
      <c r="K3" s="266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276"/>
      <c r="B4" s="277"/>
      <c r="C4" s="68">
        <v>177</v>
      </c>
      <c r="D4" s="69">
        <v>14</v>
      </c>
      <c r="E4" s="69">
        <v>148.74</v>
      </c>
      <c r="F4" s="69">
        <v>1167.3699999999999</v>
      </c>
      <c r="G4" s="69">
        <v>1653.1999999999991</v>
      </c>
      <c r="H4" s="69">
        <v>632.42999999999984</v>
      </c>
      <c r="I4" s="69">
        <v>1.31</v>
      </c>
      <c r="J4" s="70">
        <f>SUM(D4:I4)</f>
        <v>3617.0499999999988</v>
      </c>
      <c r="K4" s="71">
        <f>IF(J4=0,0,J4/C4)</f>
        <v>20.435310734463272</v>
      </c>
      <c r="L4" s="72">
        <v>3912</v>
      </c>
      <c r="M4" s="73">
        <v>284</v>
      </c>
      <c r="N4" s="74">
        <f>SUM(L4:M4)</f>
        <v>4196</v>
      </c>
    </row>
    <row r="5" spans="1:15" s="10" customFormat="1" ht="11.25" x14ac:dyDescent="0.2">
      <c r="C5" s="11"/>
      <c r="D5" s="12">
        <f t="shared" ref="D5:I5" si="0">IF(D4=0, 0,D4/$J4)</f>
        <v>3.8705574985139837E-3</v>
      </c>
      <c r="E5" s="12">
        <f t="shared" si="0"/>
        <v>4.1121908737783569E-2</v>
      </c>
      <c r="F5" s="12">
        <f t="shared" si="0"/>
        <v>0.32274090764573349</v>
      </c>
      <c r="G5" s="12">
        <f t="shared" si="0"/>
        <v>0.45705754689595102</v>
      </c>
      <c r="H5" s="12">
        <f t="shared" si="0"/>
        <v>0.17484690562751415</v>
      </c>
      <c r="I5" s="12">
        <f t="shared" si="0"/>
        <v>3.6217359450380846E-4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80">
        <v>2020</v>
      </c>
      <c r="B7" s="278">
        <v>43983</v>
      </c>
      <c r="C7" s="268" t="s">
        <v>0</v>
      </c>
      <c r="D7" s="270" t="s">
        <v>1</v>
      </c>
      <c r="E7" s="270"/>
      <c r="F7" s="270"/>
      <c r="G7" s="270"/>
      <c r="H7" s="270"/>
      <c r="I7" s="270"/>
      <c r="J7" s="270"/>
      <c r="K7" s="271" t="s">
        <v>2</v>
      </c>
      <c r="L7" s="270" t="s">
        <v>27</v>
      </c>
      <c r="M7" s="270"/>
      <c r="N7" s="273"/>
    </row>
    <row r="8" spans="1:15" ht="22.5" x14ac:dyDescent="0.25">
      <c r="A8" s="281"/>
      <c r="B8" s="278"/>
      <c r="C8" s="269"/>
      <c r="D8" s="116" t="s">
        <v>26</v>
      </c>
      <c r="E8" s="116" t="s">
        <v>3</v>
      </c>
      <c r="F8" s="117" t="s">
        <v>4</v>
      </c>
      <c r="G8" s="117" t="s">
        <v>44</v>
      </c>
      <c r="H8" s="117" t="s">
        <v>5</v>
      </c>
      <c r="I8" s="116" t="s">
        <v>45</v>
      </c>
      <c r="J8" s="117" t="s">
        <v>6</v>
      </c>
      <c r="K8" s="272"/>
      <c r="L8" s="117" t="s">
        <v>7</v>
      </c>
      <c r="M8" s="117" t="s">
        <v>8</v>
      </c>
      <c r="N8" s="118" t="s">
        <v>6</v>
      </c>
    </row>
    <row r="9" spans="1:15" s="6" customFormat="1" ht="13.5" thickBot="1" x14ac:dyDescent="0.25">
      <c r="A9" s="282"/>
      <c r="B9" s="278"/>
      <c r="C9" s="68">
        <v>111</v>
      </c>
      <c r="D9" s="69">
        <v>10</v>
      </c>
      <c r="E9" s="69">
        <v>110.55</v>
      </c>
      <c r="F9" s="69">
        <v>562.94000000000005</v>
      </c>
      <c r="G9" s="69">
        <v>883.99</v>
      </c>
      <c r="H9" s="245">
        <v>317.64</v>
      </c>
      <c r="I9" s="69">
        <v>0</v>
      </c>
      <c r="J9" s="70">
        <f>SUM(D9:I9)</f>
        <v>1885.12</v>
      </c>
      <c r="K9" s="71">
        <f>IF(J9=0,0,J9/C9)</f>
        <v>16.983063063063064</v>
      </c>
      <c r="L9" s="72">
        <v>4315</v>
      </c>
      <c r="M9" s="73">
        <v>455</v>
      </c>
      <c r="N9" s="74">
        <f>SUM(L9:M9)</f>
        <v>4770</v>
      </c>
    </row>
    <row r="10" spans="1:15" s="10" customFormat="1" ht="11.25" x14ac:dyDescent="0.2">
      <c r="C10" s="27"/>
      <c r="D10" s="12">
        <f t="shared" ref="D10:I10" si="1">IF(D9=0, 0,D9/$J9)</f>
        <v>5.3047020879307422E-3</v>
      </c>
      <c r="E10" s="12">
        <f t="shared" si="1"/>
        <v>5.8643481582074351E-2</v>
      </c>
      <c r="F10" s="12">
        <f t="shared" si="1"/>
        <v>0.2986228993379732</v>
      </c>
      <c r="G10" s="12">
        <f t="shared" si="1"/>
        <v>0.46893035987098969</v>
      </c>
      <c r="H10" s="12">
        <f t="shared" si="1"/>
        <v>0.16849855712103209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83">
        <v>2021</v>
      </c>
      <c r="B12" s="279">
        <v>44348</v>
      </c>
      <c r="C12" s="309" t="s">
        <v>0</v>
      </c>
      <c r="D12" s="289" t="s">
        <v>1</v>
      </c>
      <c r="E12" s="289"/>
      <c r="F12" s="289"/>
      <c r="G12" s="289"/>
      <c r="H12" s="289"/>
      <c r="I12" s="289"/>
      <c r="J12" s="289"/>
      <c r="K12" s="303" t="s">
        <v>2</v>
      </c>
      <c r="L12" s="289" t="s">
        <v>27</v>
      </c>
      <c r="M12" s="289"/>
      <c r="N12" s="290"/>
    </row>
    <row r="13" spans="1:15" ht="22.5" x14ac:dyDescent="0.25">
      <c r="A13" s="284"/>
      <c r="B13" s="279"/>
      <c r="C13" s="310"/>
      <c r="D13" s="121" t="s">
        <v>26</v>
      </c>
      <c r="E13" s="121" t="s">
        <v>3</v>
      </c>
      <c r="F13" s="122" t="s">
        <v>4</v>
      </c>
      <c r="G13" s="122" t="s">
        <v>44</v>
      </c>
      <c r="H13" s="122" t="s">
        <v>5</v>
      </c>
      <c r="I13" s="121" t="s">
        <v>45</v>
      </c>
      <c r="J13" s="122" t="s">
        <v>6</v>
      </c>
      <c r="K13" s="304"/>
      <c r="L13" s="122" t="s">
        <v>7</v>
      </c>
      <c r="M13" s="122" t="s">
        <v>8</v>
      </c>
      <c r="N13" s="123" t="s">
        <v>6</v>
      </c>
    </row>
    <row r="14" spans="1:15" s="6" customFormat="1" ht="13.5" thickBot="1" x14ac:dyDescent="0.25">
      <c r="A14" s="285"/>
      <c r="B14" s="279"/>
      <c r="C14" s="124">
        <v>153</v>
      </c>
      <c r="D14" s="214">
        <v>11.9596</v>
      </c>
      <c r="E14" s="214">
        <v>141.51999999999998</v>
      </c>
      <c r="F14" s="214">
        <v>1443.8247999999999</v>
      </c>
      <c r="G14" s="214">
        <v>2592.8671999999997</v>
      </c>
      <c r="H14" s="244">
        <v>815.76940000000002</v>
      </c>
      <c r="I14" s="214">
        <v>0</v>
      </c>
      <c r="J14" s="349">
        <f>SUM(D14:I14)</f>
        <v>5005.9409999999998</v>
      </c>
      <c r="K14" s="125">
        <f>IF(J14=0,0,J14/C14)</f>
        <v>32.718568627450978</v>
      </c>
      <c r="L14" s="126">
        <v>7188</v>
      </c>
      <c r="M14" s="127">
        <v>440</v>
      </c>
      <c r="N14" s="128">
        <f>SUM(L14:M14)</f>
        <v>7628</v>
      </c>
    </row>
    <row r="15" spans="1:15" s="10" customFormat="1" ht="11.25" x14ac:dyDescent="0.2">
      <c r="C15" s="11"/>
      <c r="D15" s="12">
        <f t="shared" ref="D15:I15" si="2">IF(D14=0, 0,D14/$J14)</f>
        <v>2.3890812936069364E-3</v>
      </c>
      <c r="E15" s="12">
        <f t="shared" si="2"/>
        <v>2.8270409099907488E-2</v>
      </c>
      <c r="F15" s="12">
        <f t="shared" si="2"/>
        <v>0.28842225667461918</v>
      </c>
      <c r="G15" s="12">
        <f t="shared" si="2"/>
        <v>0.51795800230166511</v>
      </c>
      <c r="H15" s="12">
        <f t="shared" si="2"/>
        <v>0.1629602506302012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97" t="s">
        <v>63</v>
      </c>
      <c r="E17" s="298"/>
      <c r="F17" s="299"/>
      <c r="H17" s="300" t="s">
        <v>61</v>
      </c>
      <c r="I17" s="301"/>
      <c r="J17" s="302"/>
      <c r="L17" s="286" t="s">
        <v>64</v>
      </c>
      <c r="M17" s="287"/>
      <c r="N17" s="288"/>
    </row>
    <row r="18" spans="3:28" s="10" customFormat="1" ht="11.25" x14ac:dyDescent="0.2">
      <c r="D18" s="145">
        <f>IF(C4&gt;0,(C14-C4)/C4,C14-C4)</f>
        <v>-0.13559322033898305</v>
      </c>
      <c r="E18" s="142" t="s">
        <v>62</v>
      </c>
      <c r="F18" s="146">
        <f>A2</f>
        <v>2019</v>
      </c>
      <c r="H18" s="150">
        <f>IF(J4&gt;0,(J14-J4)/J4,J14-J4)</f>
        <v>0.38398446247632778</v>
      </c>
      <c r="I18" s="143" t="s">
        <v>62</v>
      </c>
      <c r="J18" s="151">
        <f>A2</f>
        <v>2019</v>
      </c>
      <c r="L18" s="155">
        <f>IF(K4&gt;0,(K14-K4)/K4,K14-K4)</f>
        <v>0.60108006443339856</v>
      </c>
      <c r="M18" s="144" t="s">
        <v>62</v>
      </c>
      <c r="N18" s="156">
        <f>A2</f>
        <v>2019</v>
      </c>
    </row>
    <row r="19" spans="3:28" s="10" customFormat="1" ht="12" thickBot="1" x14ac:dyDescent="0.25">
      <c r="D19" s="147">
        <f>IF(C9&gt;0,(C14-C9)/C9,(C14-C9))</f>
        <v>0.3783783783783784</v>
      </c>
      <c r="E19" s="148" t="s">
        <v>62</v>
      </c>
      <c r="F19" s="149">
        <f>A7</f>
        <v>2020</v>
      </c>
      <c r="H19" s="152">
        <f>IF(J9&gt;0,(J14-J9)/J9,J14-J9)</f>
        <v>1.6555025674758106</v>
      </c>
      <c r="I19" s="153" t="s">
        <v>62</v>
      </c>
      <c r="J19" s="154">
        <f>A7</f>
        <v>2020</v>
      </c>
      <c r="L19" s="157">
        <f>IF(K9&gt;0,(K14-K9)/K9,K14-K9)</f>
        <v>0.92654107836480348</v>
      </c>
      <c r="M19" s="158" t="s">
        <v>62</v>
      </c>
      <c r="N19" s="159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306" t="s">
        <v>10</v>
      </c>
      <c r="D21" s="307"/>
      <c r="E21" s="307"/>
      <c r="F21" s="307"/>
      <c r="G21" s="307"/>
      <c r="H21" s="308"/>
      <c r="I21" s="62"/>
      <c r="J21" s="311" t="s">
        <v>11</v>
      </c>
      <c r="K21" s="312"/>
      <c r="L21" s="312"/>
      <c r="M21" s="312"/>
      <c r="N21" s="31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0" t="s">
        <v>0</v>
      </c>
      <c r="D22" s="305" t="s">
        <v>12</v>
      </c>
      <c r="E22" s="305"/>
      <c r="F22" s="305"/>
      <c r="G22" s="305"/>
      <c r="H22" s="141" t="s">
        <v>13</v>
      </c>
      <c r="I22" s="64"/>
      <c r="J22" s="291" t="s">
        <v>14</v>
      </c>
      <c r="K22" s="292"/>
      <c r="L22" s="292"/>
      <c r="M22" s="254">
        <v>1.6666666666666666E-2</v>
      </c>
      <c r="N22" s="255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29">
        <f>SUM(C24:C26)</f>
        <v>51</v>
      </c>
      <c r="D23" s="296" t="s">
        <v>66</v>
      </c>
      <c r="E23" s="296"/>
      <c r="F23" s="296"/>
      <c r="G23" s="296"/>
      <c r="H23" s="130">
        <f>SUM(H24:H26)</f>
        <v>0.33333333333333337</v>
      </c>
      <c r="I23" s="64"/>
      <c r="J23" s="293" t="s">
        <v>16</v>
      </c>
      <c r="K23" s="294"/>
      <c r="L23" s="294"/>
      <c r="M23" s="254">
        <v>0.38194444444444442</v>
      </c>
      <c r="N23" s="255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35">
        <v>0</v>
      </c>
      <c r="D24" s="295" t="s">
        <v>41</v>
      </c>
      <c r="E24" s="295"/>
      <c r="F24" s="295"/>
      <c r="G24" s="295"/>
      <c r="H24" s="88">
        <f t="shared" ref="H24:H30" si="3">IF($C$60 &gt; 0, C24/$C$60, 0)</f>
        <v>0</v>
      </c>
      <c r="I24" s="64"/>
      <c r="J24" s="314" t="s">
        <v>17</v>
      </c>
      <c r="K24" s="315"/>
      <c r="L24" s="315"/>
      <c r="M24" s="256">
        <f>SUBTOTAL(101,[1]!tbSabana2016[I. Duración])</f>
        <v>0.42305555555555552</v>
      </c>
      <c r="N24" s="257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37">
        <v>32</v>
      </c>
      <c r="D25" s="295" t="s">
        <v>46</v>
      </c>
      <c r="E25" s="295"/>
      <c r="F25" s="295"/>
      <c r="G25" s="295"/>
      <c r="H25" s="88">
        <f t="shared" si="3"/>
        <v>0.20915032679738563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35">
        <v>19</v>
      </c>
      <c r="D26" s="295" t="s">
        <v>47</v>
      </c>
      <c r="E26" s="295"/>
      <c r="F26" s="295"/>
      <c r="G26" s="295"/>
      <c r="H26" s="88">
        <f t="shared" si="3"/>
        <v>0.12418300653594772</v>
      </c>
      <c r="I26" s="65"/>
      <c r="J26" s="119" t="s">
        <v>0</v>
      </c>
      <c r="K26" s="317" t="s">
        <v>19</v>
      </c>
      <c r="L26" s="317"/>
      <c r="M26" s="317"/>
      <c r="N26" s="120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1">
        <v>3</v>
      </c>
      <c r="D27" s="316" t="s">
        <v>22</v>
      </c>
      <c r="E27" s="316"/>
      <c r="F27" s="316"/>
      <c r="G27" s="316"/>
      <c r="H27" s="132">
        <f t="shared" si="3"/>
        <v>1.9607843137254902E-2</v>
      </c>
      <c r="I27" s="65"/>
      <c r="J27" s="176">
        <v>21</v>
      </c>
      <c r="K27" s="183" t="s">
        <v>102</v>
      </c>
      <c r="L27" s="184"/>
      <c r="M27" s="185"/>
      <c r="N27" s="240">
        <v>1713.7699999999995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1">
        <v>0</v>
      </c>
      <c r="D28" s="316" t="s">
        <v>81</v>
      </c>
      <c r="E28" s="316"/>
      <c r="F28" s="316"/>
      <c r="G28" s="316"/>
      <c r="H28" s="132">
        <f t="shared" si="3"/>
        <v>0</v>
      </c>
      <c r="I28" s="65"/>
      <c r="J28" s="176">
        <v>35</v>
      </c>
      <c r="K28" s="186" t="s">
        <v>97</v>
      </c>
      <c r="L28" s="187"/>
      <c r="M28" s="188"/>
      <c r="N28" s="240">
        <v>1368.1379999999995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3">
        <v>2</v>
      </c>
      <c r="D29" s="316" t="s">
        <v>21</v>
      </c>
      <c r="E29" s="316"/>
      <c r="F29" s="316"/>
      <c r="G29" s="316"/>
      <c r="H29" s="132">
        <f t="shared" si="3"/>
        <v>1.3071895424836602E-2</v>
      </c>
      <c r="I29" s="65"/>
      <c r="J29" s="78">
        <v>43</v>
      </c>
      <c r="K29" s="183" t="s">
        <v>150</v>
      </c>
      <c r="L29" s="184"/>
      <c r="M29" s="185"/>
      <c r="N29" s="240">
        <v>1037.211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1">
        <v>2</v>
      </c>
      <c r="D30" s="316" t="s">
        <v>43</v>
      </c>
      <c r="E30" s="316"/>
      <c r="F30" s="316"/>
      <c r="G30" s="316"/>
      <c r="H30" s="132">
        <f t="shared" si="3"/>
        <v>1.3071895424836602E-2</v>
      </c>
      <c r="I30" s="65"/>
      <c r="J30" s="78">
        <v>27</v>
      </c>
      <c r="K30" s="183" t="s">
        <v>98</v>
      </c>
      <c r="L30" s="184"/>
      <c r="M30" s="185"/>
      <c r="N30" s="240">
        <v>269.27600000000001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1">
        <f>SUM(C32:C33)</f>
        <v>15</v>
      </c>
      <c r="D31" s="316" t="s">
        <v>68</v>
      </c>
      <c r="E31" s="316"/>
      <c r="F31" s="316"/>
      <c r="G31" s="316"/>
      <c r="H31" s="132">
        <f>SUM(H32:H33)</f>
        <v>9.8039215686274508E-2</v>
      </c>
      <c r="I31" s="65"/>
      <c r="J31" s="176">
        <v>10</v>
      </c>
      <c r="K31" s="189" t="s">
        <v>104</v>
      </c>
      <c r="L31" s="190"/>
      <c r="M31" s="191"/>
      <c r="N31" s="240">
        <v>190.39699999999999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35">
        <v>0</v>
      </c>
      <c r="D32" s="295" t="s">
        <v>70</v>
      </c>
      <c r="E32" s="295"/>
      <c r="F32" s="295"/>
      <c r="G32" s="295"/>
      <c r="H32" s="88">
        <f>IF($C$60 &gt; 0, C32/$C$60, 0)</f>
        <v>0</v>
      </c>
      <c r="I32" s="65"/>
      <c r="J32" s="176">
        <v>1</v>
      </c>
      <c r="K32" s="183" t="s">
        <v>147</v>
      </c>
      <c r="L32" s="184"/>
      <c r="M32" s="185"/>
      <c r="N32" s="240">
        <v>87.338999999999999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35">
        <v>15</v>
      </c>
      <c r="D33" s="295" t="s">
        <v>69</v>
      </c>
      <c r="E33" s="295"/>
      <c r="F33" s="295"/>
      <c r="G33" s="295"/>
      <c r="H33" s="88">
        <f>IF($C$60 &gt; 0, C33/$C$60, 0)</f>
        <v>9.8039215686274508E-2</v>
      </c>
      <c r="I33" s="65"/>
      <c r="J33" s="176">
        <v>2</v>
      </c>
      <c r="K33" s="183" t="s">
        <v>117</v>
      </c>
      <c r="L33" s="187"/>
      <c r="M33" s="188"/>
      <c r="N33" s="240">
        <v>65.906999999999996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customHeight="1" x14ac:dyDescent="0.2">
      <c r="C34" s="133">
        <v>5</v>
      </c>
      <c r="D34" s="316" t="s">
        <v>20</v>
      </c>
      <c r="E34" s="316"/>
      <c r="F34" s="316"/>
      <c r="G34" s="316"/>
      <c r="H34" s="132">
        <f>IF($C$60 &gt; 0, C34/$C$60, 0)</f>
        <v>3.2679738562091505E-2</v>
      </c>
      <c r="I34" s="65"/>
      <c r="J34" s="176">
        <v>1</v>
      </c>
      <c r="K34" s="183" t="s">
        <v>109</v>
      </c>
      <c r="L34" s="184"/>
      <c r="M34" s="188"/>
      <c r="N34" s="175">
        <v>65.662999999999997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3">
        <f>SUM(C36:C39)</f>
        <v>52</v>
      </c>
      <c r="D35" s="316" t="s">
        <v>67</v>
      </c>
      <c r="E35" s="316"/>
      <c r="F35" s="316"/>
      <c r="G35" s="316"/>
      <c r="H35" s="132">
        <f>SUM(H36:H39)</f>
        <v>0.33986928104575165</v>
      </c>
      <c r="I35" s="65"/>
      <c r="J35" s="176">
        <v>2</v>
      </c>
      <c r="K35" s="192" t="s">
        <v>144</v>
      </c>
      <c r="L35" s="193"/>
      <c r="M35" s="194"/>
      <c r="N35" s="240">
        <v>59.298000000000002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37">
        <v>26</v>
      </c>
      <c r="D36" s="295" t="s">
        <v>42</v>
      </c>
      <c r="E36" s="295"/>
      <c r="F36" s="295"/>
      <c r="G36" s="295"/>
      <c r="H36" s="88">
        <f>IF($C$60 &gt; 0, C36/$C$60, 0)</f>
        <v>0.16993464052287582</v>
      </c>
      <c r="I36" s="65"/>
      <c r="J36" s="176">
        <v>4</v>
      </c>
      <c r="K36" s="189" t="s">
        <v>106</v>
      </c>
      <c r="L36" s="190"/>
      <c r="M36" s="191"/>
      <c r="N36" s="240">
        <v>35.488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37">
        <v>12</v>
      </c>
      <c r="D37" s="179" t="s">
        <v>85</v>
      </c>
      <c r="E37" s="179"/>
      <c r="F37" s="179"/>
      <c r="G37" s="179"/>
      <c r="H37" s="88">
        <f>IF($C$60 &gt; 0, C37/$C$60, 0)</f>
        <v>7.8431372549019607E-2</v>
      </c>
      <c r="I37" s="65"/>
      <c r="J37" s="176">
        <v>2</v>
      </c>
      <c r="K37" s="82" t="s">
        <v>123</v>
      </c>
      <c r="L37" s="177"/>
      <c r="M37" s="178"/>
      <c r="N37" s="175">
        <v>34.976000000000006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37">
        <v>1</v>
      </c>
      <c r="D38" s="295" t="s">
        <v>25</v>
      </c>
      <c r="E38" s="295"/>
      <c r="F38" s="295"/>
      <c r="G38" s="295"/>
      <c r="H38" s="88">
        <f>IF($C$60 &gt; 0, C38/$C$60, 0)</f>
        <v>6.5359477124183009E-3</v>
      </c>
      <c r="I38" s="65"/>
      <c r="J38" s="176">
        <v>1</v>
      </c>
      <c r="K38" s="186" t="s">
        <v>110</v>
      </c>
      <c r="L38" s="187"/>
      <c r="M38" s="188"/>
      <c r="N38" s="175">
        <v>29.524999999999999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35">
        <v>13</v>
      </c>
      <c r="D39" s="295" t="s">
        <v>24</v>
      </c>
      <c r="E39" s="295"/>
      <c r="F39" s="295"/>
      <c r="G39" s="295"/>
      <c r="H39" s="88">
        <f>IF($C$60 &gt; 0, C39/$C$60, 0)</f>
        <v>8.4967320261437912E-2</v>
      </c>
      <c r="I39" s="65"/>
      <c r="J39" s="176">
        <v>2</v>
      </c>
      <c r="K39" s="186" t="s">
        <v>107</v>
      </c>
      <c r="L39" s="187"/>
      <c r="M39" s="188"/>
      <c r="N39" s="240">
        <v>22.689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1.25" x14ac:dyDescent="0.2">
      <c r="C40" s="131">
        <v>0</v>
      </c>
      <c r="D40" s="316" t="s">
        <v>48</v>
      </c>
      <c r="E40" s="316"/>
      <c r="F40" s="316"/>
      <c r="G40" s="316"/>
      <c r="H40" s="132">
        <f>IF($C$60 &gt; 0, C40/$C$60, 0)</f>
        <v>0</v>
      </c>
      <c r="I40" s="65"/>
      <c r="J40" s="176">
        <v>1</v>
      </c>
      <c r="K40" s="186" t="s">
        <v>133</v>
      </c>
      <c r="L40" s="187"/>
      <c r="M40" s="188"/>
      <c r="N40" s="240">
        <v>19.163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1.25" x14ac:dyDescent="0.2">
      <c r="C41" s="131">
        <v>0</v>
      </c>
      <c r="D41" s="316" t="s">
        <v>23</v>
      </c>
      <c r="E41" s="316"/>
      <c r="F41" s="316"/>
      <c r="G41" s="316"/>
      <c r="H41" s="132">
        <f>SUM(H42:H43)</f>
        <v>0</v>
      </c>
      <c r="I41" s="65"/>
      <c r="J41" s="176">
        <v>1</v>
      </c>
      <c r="K41" s="186" t="s">
        <v>154</v>
      </c>
      <c r="L41" s="187"/>
      <c r="M41" s="188"/>
      <c r="N41" s="175">
        <v>7.101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2" thickBot="1" x14ac:dyDescent="0.25">
      <c r="C42" s="135">
        <v>0</v>
      </c>
      <c r="D42" s="295" t="s">
        <v>49</v>
      </c>
      <c r="E42" s="295"/>
      <c r="F42" s="295"/>
      <c r="G42" s="295"/>
      <c r="H42" s="88">
        <f>IF($C$60 &gt; 0, C42/$C$60, 0)</f>
        <v>0</v>
      </c>
      <c r="I42" s="65"/>
      <c r="J42" s="134">
        <f>SUM(J27:J41)</f>
        <v>153</v>
      </c>
      <c r="K42" s="320">
        <f>COUNT(J27:J41)</f>
        <v>15</v>
      </c>
      <c r="L42" s="321"/>
      <c r="M42" s="322"/>
      <c r="N42" s="350">
        <f>SUM(N27:N41)</f>
        <v>5005.9409999999971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2" thickBot="1" x14ac:dyDescent="0.25">
      <c r="C43" s="135">
        <v>0</v>
      </c>
      <c r="D43" s="295" t="s">
        <v>50</v>
      </c>
      <c r="E43" s="295"/>
      <c r="F43" s="295"/>
      <c r="G43" s="295"/>
      <c r="H43" s="88">
        <f>IF($C$60 &gt; 0, C43/$C$60, 0)</f>
        <v>0</v>
      </c>
      <c r="I43" s="65"/>
      <c r="J43" s="172"/>
      <c r="K43" s="173"/>
      <c r="L43" s="173"/>
      <c r="M43" s="173"/>
      <c r="N43" s="174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1">
        <f>SUM(C45:C48)</f>
        <v>3</v>
      </c>
      <c r="D44" s="316" t="s">
        <v>71</v>
      </c>
      <c r="E44" s="316"/>
      <c r="F44" s="316"/>
      <c r="G44" s="316"/>
      <c r="H44" s="132">
        <f>SUM(H45:H48)</f>
        <v>1.9607843137254902E-2</v>
      </c>
      <c r="I44" s="65"/>
      <c r="J44" s="220" t="s">
        <v>82</v>
      </c>
      <c r="K44" s="326" t="s">
        <v>83</v>
      </c>
      <c r="L44" s="326"/>
      <c r="M44" s="326"/>
      <c r="N44" s="246" t="s">
        <v>57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35">
        <v>3</v>
      </c>
      <c r="D45" s="295" t="s">
        <v>58</v>
      </c>
      <c r="E45" s="295"/>
      <c r="F45" s="295"/>
      <c r="G45" s="295"/>
      <c r="H45" s="88">
        <f t="shared" ref="H45:H50" si="4">IF($C$60 &gt; 0, C45/$C$60, 0)</f>
        <v>1.9607843137254902E-2</v>
      </c>
      <c r="I45" s="65"/>
      <c r="J45" s="195">
        <v>76</v>
      </c>
      <c r="K45" s="180" t="s">
        <v>141</v>
      </c>
      <c r="L45" s="181"/>
      <c r="M45" s="182"/>
      <c r="N45" s="216">
        <v>2359.6589999999997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35">
        <v>0</v>
      </c>
      <c r="D46" s="295" t="s">
        <v>51</v>
      </c>
      <c r="E46" s="295"/>
      <c r="F46" s="295"/>
      <c r="G46" s="295"/>
      <c r="H46" s="88">
        <f t="shared" si="4"/>
        <v>0</v>
      </c>
      <c r="I46" s="65"/>
      <c r="J46" s="195">
        <v>34</v>
      </c>
      <c r="K46" s="180" t="s">
        <v>93</v>
      </c>
      <c r="L46" s="181"/>
      <c r="M46" s="182"/>
      <c r="N46" s="216">
        <v>869.54399999999998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35">
        <v>0</v>
      </c>
      <c r="D47" s="295" t="s">
        <v>53</v>
      </c>
      <c r="E47" s="295"/>
      <c r="F47" s="295"/>
      <c r="G47" s="295"/>
      <c r="H47" s="88">
        <f t="shared" si="4"/>
        <v>0</v>
      </c>
      <c r="I47" s="65"/>
      <c r="J47" s="202">
        <v>7</v>
      </c>
      <c r="K47" s="180" t="s">
        <v>96</v>
      </c>
      <c r="L47" s="181"/>
      <c r="M47" s="182"/>
      <c r="N47" s="215">
        <v>848.87700000000007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1.25" x14ac:dyDescent="0.2">
      <c r="C48" s="135">
        <v>0</v>
      </c>
      <c r="D48" s="295" t="s">
        <v>52</v>
      </c>
      <c r="E48" s="295"/>
      <c r="F48" s="295"/>
      <c r="G48" s="295"/>
      <c r="H48" s="88">
        <f t="shared" si="4"/>
        <v>0</v>
      </c>
      <c r="I48" s="65"/>
      <c r="J48" s="202">
        <v>7</v>
      </c>
      <c r="K48" s="204" t="s">
        <v>139</v>
      </c>
      <c r="L48" s="205"/>
      <c r="M48" s="206"/>
      <c r="N48" s="215">
        <v>85.986999999999995</v>
      </c>
      <c r="P48" s="25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1.25" x14ac:dyDescent="0.2">
      <c r="C49" s="131">
        <f>SUM(C50:C53)</f>
        <v>0</v>
      </c>
      <c r="D49" s="316" t="s">
        <v>75</v>
      </c>
      <c r="E49" s="316"/>
      <c r="F49" s="316"/>
      <c r="G49" s="316"/>
      <c r="H49" s="132">
        <f t="shared" si="4"/>
        <v>0</v>
      </c>
      <c r="I49" s="65"/>
      <c r="J49" s="197">
        <v>2</v>
      </c>
      <c r="K49" s="204" t="s">
        <v>153</v>
      </c>
      <c r="L49" s="205"/>
      <c r="M49" s="206"/>
      <c r="N49" s="215">
        <v>57.454999999999998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35">
        <v>0</v>
      </c>
      <c r="D50" s="295" t="s">
        <v>76</v>
      </c>
      <c r="E50" s="295"/>
      <c r="F50" s="295"/>
      <c r="G50" s="295"/>
      <c r="H50" s="88">
        <f t="shared" si="4"/>
        <v>0</v>
      </c>
      <c r="I50" s="65"/>
      <c r="J50" s="196">
        <v>27</v>
      </c>
      <c r="K50" s="328" t="s">
        <v>84</v>
      </c>
      <c r="L50" s="328"/>
      <c r="M50" s="328"/>
      <c r="N50" s="252">
        <v>784.41899999999998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2" thickBot="1" x14ac:dyDescent="0.25">
      <c r="C51" s="135">
        <v>0</v>
      </c>
      <c r="D51" s="295" t="s">
        <v>77</v>
      </c>
      <c r="E51" s="295"/>
      <c r="F51" s="295"/>
      <c r="G51" s="295"/>
      <c r="H51" s="88">
        <f t="shared" ref="H51:H53" si="5">IF($C$60 &gt; 0, C51/$C$60, 0)</f>
        <v>0</v>
      </c>
      <c r="I51" s="65"/>
      <c r="J51" s="218">
        <f>SUM(J45:J50)</f>
        <v>153</v>
      </c>
      <c r="K51" s="323">
        <f>COUNT(J45:J49)</f>
        <v>5</v>
      </c>
      <c r="L51" s="324"/>
      <c r="M51" s="325"/>
      <c r="N51" s="351">
        <f>SUM(N45:N50)</f>
        <v>5005.9409999999989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2" thickBot="1" x14ac:dyDescent="0.25">
      <c r="C52" s="135">
        <v>0</v>
      </c>
      <c r="D52" s="295" t="s">
        <v>78</v>
      </c>
      <c r="E52" s="295"/>
      <c r="F52" s="295"/>
      <c r="G52" s="295"/>
      <c r="H52" s="88">
        <f t="shared" si="5"/>
        <v>0</v>
      </c>
      <c r="I52" s="65"/>
      <c r="J52" s="15"/>
      <c r="K52" s="327"/>
      <c r="L52" s="327"/>
      <c r="M52" s="327"/>
      <c r="N52" s="198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35">
        <v>0</v>
      </c>
      <c r="D53" s="295" t="s">
        <v>79</v>
      </c>
      <c r="E53" s="295"/>
      <c r="F53" s="295"/>
      <c r="G53" s="295"/>
      <c r="H53" s="88">
        <f t="shared" si="5"/>
        <v>0</v>
      </c>
      <c r="I53" s="65"/>
      <c r="J53" s="220" t="s">
        <v>82</v>
      </c>
      <c r="K53" s="326" t="s">
        <v>87</v>
      </c>
      <c r="L53" s="326"/>
      <c r="M53" s="326"/>
      <c r="N53" s="221" t="s">
        <v>88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1.25" x14ac:dyDescent="0.2">
      <c r="C54" s="131">
        <v>20</v>
      </c>
      <c r="D54" s="316" t="s">
        <v>80</v>
      </c>
      <c r="E54" s="316"/>
      <c r="F54" s="316"/>
      <c r="G54" s="316"/>
      <c r="H54" s="132">
        <f>IF($C$60 &gt; 0, C54/$C$60, 0)</f>
        <v>0.13071895424836602</v>
      </c>
      <c r="I54" s="65"/>
      <c r="J54" s="202">
        <v>126</v>
      </c>
      <c r="K54" s="180" t="s">
        <v>94</v>
      </c>
      <c r="L54" s="181"/>
      <c r="M54" s="182"/>
      <c r="N54" s="201">
        <f>J54/$J$57</f>
        <v>0.82352941176470584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1.25" x14ac:dyDescent="0.2">
      <c r="C55" s="131">
        <f>SUM(C56:C59)</f>
        <v>0</v>
      </c>
      <c r="D55" s="316" t="s">
        <v>72</v>
      </c>
      <c r="E55" s="316"/>
      <c r="F55" s="316"/>
      <c r="G55" s="316"/>
      <c r="H55" s="132">
        <f>SUM(H56:H59)</f>
        <v>0</v>
      </c>
      <c r="I55" s="65"/>
      <c r="J55" s="197">
        <v>24</v>
      </c>
      <c r="K55" s="180" t="s">
        <v>140</v>
      </c>
      <c r="L55" s="181"/>
      <c r="M55" s="182"/>
      <c r="N55" s="201">
        <f>J55/$J$57</f>
        <v>0.15686274509803921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35">
        <v>0</v>
      </c>
      <c r="D56" s="295" t="s">
        <v>54</v>
      </c>
      <c r="E56" s="295"/>
      <c r="F56" s="295"/>
      <c r="G56" s="295"/>
      <c r="H56" s="88">
        <f>IF($C$60 &gt; 0, C56/$C$60, 0)</f>
        <v>0</v>
      </c>
      <c r="I56" s="65"/>
      <c r="J56" s="197">
        <v>3</v>
      </c>
      <c r="K56" s="180" t="s">
        <v>146</v>
      </c>
      <c r="L56" s="181"/>
      <c r="M56" s="182"/>
      <c r="N56" s="201">
        <f>J56/$J$57</f>
        <v>1.9607843137254902E-2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2" thickBot="1" x14ac:dyDescent="0.25">
      <c r="C57" s="135">
        <v>0</v>
      </c>
      <c r="D57" s="295" t="s">
        <v>73</v>
      </c>
      <c r="E57" s="295"/>
      <c r="F57" s="295"/>
      <c r="G57" s="295"/>
      <c r="H57" s="88">
        <f t="shared" ref="H57:H58" si="6">IF($C$60 &gt; 0, C57/$C$60, 0)</f>
        <v>0</v>
      </c>
      <c r="I57" s="65"/>
      <c r="J57" s="218">
        <f>SUM(J54:J56)</f>
        <v>153</v>
      </c>
      <c r="K57" s="323"/>
      <c r="L57" s="324"/>
      <c r="M57" s="325"/>
      <c r="N57" s="219">
        <f>SUM(N54:N56)</f>
        <v>1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2" thickBot="1" x14ac:dyDescent="0.25">
      <c r="C58" s="135">
        <v>0</v>
      </c>
      <c r="D58" s="295" t="s">
        <v>55</v>
      </c>
      <c r="E58" s="295"/>
      <c r="F58" s="295"/>
      <c r="G58" s="295"/>
      <c r="H58" s="88">
        <f t="shared" si="6"/>
        <v>0</v>
      </c>
      <c r="I58" s="65"/>
      <c r="J58" s="199"/>
      <c r="K58" s="199"/>
      <c r="L58" s="199"/>
      <c r="M58" s="199"/>
      <c r="N58" s="200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36">
        <v>0</v>
      </c>
      <c r="D59" s="318" t="s">
        <v>74</v>
      </c>
      <c r="E59" s="318"/>
      <c r="F59" s="318"/>
      <c r="G59" s="318"/>
      <c r="H59" s="89">
        <f>IF($C$60 &gt; 0, C59/$C$60, 0)</f>
        <v>0</v>
      </c>
      <c r="I59" s="65"/>
      <c r="J59" s="220" t="s">
        <v>82</v>
      </c>
      <c r="K59" s="326" t="s">
        <v>89</v>
      </c>
      <c r="L59" s="326"/>
      <c r="M59" s="326"/>
      <c r="N59" s="221" t="s">
        <v>88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38">
        <f>SUM(C23,C27,C29,C30,C31,C34,C35,C40,C41,C44,C49,C54,C55)</f>
        <v>153</v>
      </c>
      <c r="D60" s="319"/>
      <c r="E60" s="319"/>
      <c r="F60" s="319"/>
      <c r="G60" s="319"/>
      <c r="H60" s="139">
        <f>SUM(H23,H27,H29,H30,H31,H34,H35,H40,H41,H44,H49,H54,H55)</f>
        <v>1.0000000000000002</v>
      </c>
      <c r="I60" s="65"/>
      <c r="J60" s="202">
        <v>144</v>
      </c>
      <c r="K60" s="180" t="s">
        <v>95</v>
      </c>
      <c r="L60" s="181"/>
      <c r="M60" s="182"/>
      <c r="N60" s="201">
        <f>J60/$J$63</f>
        <v>0.94117647058823528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2">
      <c r="D61" s="107"/>
      <c r="E61" s="107"/>
      <c r="F61" s="107"/>
      <c r="G61" s="107"/>
      <c r="H61" s="107"/>
      <c r="I61" s="65"/>
      <c r="J61" s="202">
        <v>7</v>
      </c>
      <c r="K61" s="180" t="s">
        <v>152</v>
      </c>
      <c r="L61" s="181"/>
      <c r="M61" s="182"/>
      <c r="N61" s="201">
        <f>J61/$J$63</f>
        <v>4.5751633986928102E-2</v>
      </c>
      <c r="O61" s="41"/>
    </row>
    <row r="62" spans="3:28" s="37" customFormat="1" ht="11.25" x14ac:dyDescent="0.2">
      <c r="I62" s="66"/>
      <c r="J62" s="197">
        <v>2</v>
      </c>
      <c r="K62" s="180" t="s">
        <v>151</v>
      </c>
      <c r="L62" s="181"/>
      <c r="M62" s="182"/>
      <c r="N62" s="201">
        <f>J62/$J$63</f>
        <v>1.3071895424836602E-2</v>
      </c>
    </row>
    <row r="63" spans="3:28" s="41" customFormat="1" ht="11.45" customHeight="1" thickBot="1" x14ac:dyDescent="0.25">
      <c r="D63" s="64"/>
      <c r="E63" s="64"/>
      <c r="F63" s="64"/>
      <c r="G63" s="64"/>
      <c r="H63" s="64"/>
      <c r="I63" s="243"/>
      <c r="J63" s="218">
        <f>SUM(J60:J62)</f>
        <v>153</v>
      </c>
      <c r="K63" s="323"/>
      <c r="L63" s="324"/>
      <c r="M63" s="325"/>
      <c r="N63" s="219">
        <f>SUM(N60:N62)</f>
        <v>0.99999999999999989</v>
      </c>
    </row>
    <row r="64" spans="3:28" s="39" customFormat="1" ht="12" x14ac:dyDescent="0.2">
      <c r="I64" s="16"/>
      <c r="J64" s="243"/>
      <c r="K64" s="243"/>
      <c r="L64" s="243"/>
      <c r="M64" s="243"/>
      <c r="N64" s="243"/>
      <c r="O64" s="64"/>
    </row>
    <row r="65" spans="3:15" s="1" customFormat="1" ht="12" x14ac:dyDescent="0.2">
      <c r="C65" s="40"/>
      <c r="D65" s="40"/>
      <c r="E65" s="40"/>
      <c r="F65" s="40"/>
      <c r="G65" s="37"/>
      <c r="I65" s="39"/>
      <c r="J65" s="16"/>
      <c r="K65" s="16"/>
      <c r="L65" s="16"/>
      <c r="M65" s="16"/>
      <c r="N65" s="16"/>
      <c r="O65" s="41"/>
    </row>
    <row r="66" spans="3:15" s="41" customFormat="1" ht="12" x14ac:dyDescent="0.2">
      <c r="I66" s="1"/>
      <c r="J66" s="39"/>
      <c r="K66" s="39"/>
      <c r="L66" s="39"/>
      <c r="M66" s="39"/>
      <c r="N66" s="39"/>
      <c r="O66" s="39"/>
    </row>
    <row r="67" spans="3:15" s="39" customFormat="1" ht="12" x14ac:dyDescent="0.2">
      <c r="I67" s="41"/>
      <c r="O67" s="1"/>
    </row>
    <row r="68" spans="3:15" s="39" customFormat="1" ht="12" x14ac:dyDescent="0.2">
      <c r="O68" s="41"/>
    </row>
    <row r="69" spans="3:15" s="39" customFormat="1" ht="12" x14ac:dyDescent="0.2"/>
    <row r="70" spans="3:15" s="39" customFormat="1" ht="12" x14ac:dyDescent="0.2"/>
    <row r="71" spans="3:15" s="39" customFormat="1" ht="12" x14ac:dyDescent="0.2"/>
    <row r="72" spans="3:15" s="39" customFormat="1" ht="12" x14ac:dyDescent="0.2"/>
    <row r="73" spans="3:15" s="39" customFormat="1" ht="12" x14ac:dyDescent="0.2">
      <c r="J73" s="1"/>
      <c r="K73" s="1"/>
      <c r="L73" s="1"/>
      <c r="M73" s="1"/>
      <c r="N73" s="1"/>
    </row>
    <row r="74" spans="3:15" s="1" customFormat="1" ht="12" x14ac:dyDescent="0.2">
      <c r="I74" s="39"/>
      <c r="J74" s="41"/>
      <c r="K74" s="41"/>
      <c r="L74" s="41"/>
      <c r="M74" s="41"/>
      <c r="N74" s="41"/>
      <c r="O74" s="39"/>
    </row>
    <row r="75" spans="3:15" s="41" customFormat="1" ht="12" x14ac:dyDescent="0.2">
      <c r="I75" s="1"/>
      <c r="J75" s="39"/>
      <c r="K75" s="39"/>
      <c r="L75" s="39"/>
      <c r="M75" s="39"/>
      <c r="N75" s="39"/>
      <c r="O75" s="39"/>
    </row>
    <row r="76" spans="3:15" s="39" customFormat="1" ht="12" x14ac:dyDescent="0.2">
      <c r="I76" s="41"/>
      <c r="O76" s="1"/>
    </row>
    <row r="77" spans="3:15" s="39" customFormat="1" ht="12" x14ac:dyDescent="0.2">
      <c r="O77" s="41"/>
    </row>
    <row r="78" spans="3:15" s="39" customFormat="1" ht="12" x14ac:dyDescent="0.2"/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" x14ac:dyDescent="0.2"/>
    <row r="84" spans="9:15" s="39" customFormat="1" ht="12.75" x14ac:dyDescent="0.2">
      <c r="J84" s="2"/>
      <c r="K84" s="2"/>
      <c r="L84" s="2"/>
      <c r="M84" s="2"/>
      <c r="N84" s="2"/>
    </row>
    <row r="85" spans="9:15" x14ac:dyDescent="0.25">
      <c r="I85" s="39"/>
      <c r="J85" s="39"/>
      <c r="K85" s="39"/>
      <c r="L85" s="39"/>
      <c r="M85" s="39"/>
      <c r="N85" s="39"/>
      <c r="O85" s="39"/>
    </row>
    <row r="86" spans="9:15" x14ac:dyDescent="0.25">
      <c r="J86" s="39"/>
      <c r="K86" s="39"/>
      <c r="L86" s="39"/>
      <c r="M86" s="39"/>
      <c r="N86" s="39"/>
      <c r="O86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4">
    <mergeCell ref="K42:M42"/>
    <mergeCell ref="K63:M63"/>
    <mergeCell ref="K57:M57"/>
    <mergeCell ref="K44:M44"/>
    <mergeCell ref="K52:M52"/>
    <mergeCell ref="K50:M50"/>
    <mergeCell ref="K51:M51"/>
    <mergeCell ref="K53:M53"/>
    <mergeCell ref="K59:M59"/>
    <mergeCell ref="D42:G42"/>
    <mergeCell ref="D56:G56"/>
    <mergeCell ref="D59:G59"/>
    <mergeCell ref="D60:G60"/>
    <mergeCell ref="D54:G54"/>
    <mergeCell ref="D52:G52"/>
    <mergeCell ref="D57:G57"/>
    <mergeCell ref="D58:G58"/>
    <mergeCell ref="D43:G43"/>
    <mergeCell ref="D55:G55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51:G51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A2:A4"/>
    <mergeCell ref="B2:B4"/>
    <mergeCell ref="B7:B9"/>
    <mergeCell ref="B12:B14"/>
    <mergeCell ref="A7:A9"/>
    <mergeCell ref="A12:A14"/>
    <mergeCell ref="C2:C3"/>
    <mergeCell ref="D2:J2"/>
    <mergeCell ref="K2:K3"/>
    <mergeCell ref="L2:N2"/>
    <mergeCell ref="C7:C8"/>
    <mergeCell ref="D7:J7"/>
    <mergeCell ref="K7:K8"/>
    <mergeCell ref="L7:N7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3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5:J49 J52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49 N52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0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0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4:J56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6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:J62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0:N62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41">
    <cfRule type="iconSet" priority="34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41">
    <cfRule type="iconSet" priority="34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9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 C23 K51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87" zoomScaleNormal="87" workbookViewId="0">
      <selection activeCell="R30" sqref="R30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9" t="s">
        <v>60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4" spans="1:17" ht="15.75" x14ac:dyDescent="0.25">
      <c r="A4" s="332" t="s">
        <v>59</v>
      </c>
      <c r="B4" s="332"/>
      <c r="C4" s="332"/>
      <c r="D4" s="332"/>
      <c r="E4" s="332"/>
      <c r="G4" s="332" t="s">
        <v>65</v>
      </c>
      <c r="H4" s="332"/>
      <c r="I4" s="332"/>
      <c r="J4" s="332"/>
      <c r="K4" s="332"/>
      <c r="M4" s="333" t="s">
        <v>90</v>
      </c>
      <c r="N4" s="333"/>
      <c r="O4" s="333"/>
      <c r="P4" s="333"/>
      <c r="Q4" s="333"/>
    </row>
    <row r="5" spans="1:17" ht="15.75" thickBot="1" x14ac:dyDescent="0.3">
      <c r="A5" s="114"/>
      <c r="B5" s="114"/>
      <c r="C5" s="114"/>
      <c r="D5" s="114"/>
      <c r="E5" s="114"/>
      <c r="G5" s="114"/>
      <c r="H5" s="114"/>
      <c r="I5" s="114"/>
      <c r="J5" s="114"/>
      <c r="K5" s="114"/>
    </row>
    <row r="6" spans="1:17" x14ac:dyDescent="0.25">
      <c r="A6" s="76" t="s">
        <v>0</v>
      </c>
      <c r="B6" s="331" t="s">
        <v>19</v>
      </c>
      <c r="C6" s="331"/>
      <c r="D6" s="331"/>
      <c r="E6" s="77" t="s">
        <v>57</v>
      </c>
      <c r="G6" s="76" t="s">
        <v>0</v>
      </c>
      <c r="H6" s="331" t="s">
        <v>19</v>
      </c>
      <c r="I6" s="331"/>
      <c r="J6" s="331"/>
      <c r="K6" s="77" t="s">
        <v>57</v>
      </c>
      <c r="M6" s="76" t="s">
        <v>0</v>
      </c>
      <c r="N6" s="331" t="s">
        <v>19</v>
      </c>
      <c r="O6" s="331"/>
      <c r="P6" s="331"/>
      <c r="Q6" s="77" t="s">
        <v>57</v>
      </c>
    </row>
    <row r="7" spans="1:17" x14ac:dyDescent="0.25">
      <c r="A7" s="78">
        <v>22</v>
      </c>
      <c r="B7" s="82" t="s">
        <v>102</v>
      </c>
      <c r="C7" s="83"/>
      <c r="D7" s="84"/>
      <c r="E7" s="79">
        <v>1928.43</v>
      </c>
      <c r="G7" s="78">
        <v>41</v>
      </c>
      <c r="H7" s="82" t="s">
        <v>97</v>
      </c>
      <c r="I7" s="83"/>
      <c r="J7" s="84"/>
      <c r="K7" s="79">
        <v>1070.93</v>
      </c>
      <c r="M7" s="78">
        <v>21</v>
      </c>
      <c r="N7" s="82" t="s">
        <v>102</v>
      </c>
      <c r="O7" s="83"/>
      <c r="P7" s="84"/>
      <c r="Q7" s="239">
        <v>1713.7699999999995</v>
      </c>
    </row>
    <row r="8" spans="1:17" x14ac:dyDescent="0.25">
      <c r="A8" s="78">
        <v>59</v>
      </c>
      <c r="B8" s="82" t="s">
        <v>137</v>
      </c>
      <c r="C8" s="83"/>
      <c r="D8" s="84"/>
      <c r="E8" s="79">
        <v>557.89</v>
      </c>
      <c r="G8" s="78">
        <v>35</v>
      </c>
      <c r="H8" s="82" t="s">
        <v>137</v>
      </c>
      <c r="I8" s="83"/>
      <c r="J8" s="84"/>
      <c r="K8" s="79">
        <v>273.36</v>
      </c>
      <c r="M8" s="78">
        <v>35</v>
      </c>
      <c r="N8" s="82" t="s">
        <v>97</v>
      </c>
      <c r="O8" s="83"/>
      <c r="P8" s="84"/>
      <c r="Q8" s="239">
        <v>1368.1379999999995</v>
      </c>
    </row>
    <row r="9" spans="1:17" x14ac:dyDescent="0.25">
      <c r="A9" s="78">
        <v>61</v>
      </c>
      <c r="B9" s="82" t="s">
        <v>136</v>
      </c>
      <c r="C9" s="83"/>
      <c r="D9" s="84"/>
      <c r="E9" s="79">
        <v>410.12</v>
      </c>
      <c r="G9" s="78">
        <v>9</v>
      </c>
      <c r="H9" s="82" t="s">
        <v>102</v>
      </c>
      <c r="I9" s="83"/>
      <c r="J9" s="84"/>
      <c r="K9" s="79">
        <v>261.76</v>
      </c>
      <c r="M9" s="78">
        <v>43</v>
      </c>
      <c r="N9" s="82" t="s">
        <v>150</v>
      </c>
      <c r="O9" s="83"/>
      <c r="P9" s="84"/>
      <c r="Q9" s="239">
        <v>1037.211</v>
      </c>
    </row>
    <row r="10" spans="1:17" x14ac:dyDescent="0.25">
      <c r="A10" s="78">
        <v>14</v>
      </c>
      <c r="B10" s="82" t="s">
        <v>98</v>
      </c>
      <c r="C10" s="83"/>
      <c r="D10" s="84"/>
      <c r="E10" s="79">
        <v>186.28</v>
      </c>
      <c r="G10" s="78">
        <v>17</v>
      </c>
      <c r="H10" s="82" t="s">
        <v>101</v>
      </c>
      <c r="I10" s="83"/>
      <c r="J10" s="84"/>
      <c r="K10" s="79">
        <v>128.57</v>
      </c>
      <c r="M10" s="78">
        <v>27</v>
      </c>
      <c r="N10" s="82" t="s">
        <v>98</v>
      </c>
      <c r="O10" s="83"/>
      <c r="P10" s="84"/>
      <c r="Q10" s="239">
        <v>269.27600000000001</v>
      </c>
    </row>
    <row r="11" spans="1:17" x14ac:dyDescent="0.25">
      <c r="A11" s="78">
        <v>1</v>
      </c>
      <c r="B11" s="82" t="s">
        <v>109</v>
      </c>
      <c r="C11" s="83"/>
      <c r="D11" s="84"/>
      <c r="E11" s="79">
        <v>57</v>
      </c>
      <c r="G11" s="78">
        <v>1</v>
      </c>
      <c r="H11" s="82" t="s">
        <v>115</v>
      </c>
      <c r="I11" s="83"/>
      <c r="J11" s="84"/>
      <c r="K11" s="79">
        <v>71.63</v>
      </c>
      <c r="M11" s="78">
        <v>10</v>
      </c>
      <c r="N11" s="82" t="s">
        <v>104</v>
      </c>
      <c r="O11" s="83"/>
      <c r="P11" s="84"/>
      <c r="Q11" s="239">
        <v>190.39699999999999</v>
      </c>
    </row>
    <row r="12" spans="1:17" x14ac:dyDescent="0.25">
      <c r="A12" s="78">
        <v>2</v>
      </c>
      <c r="B12" s="82" t="s">
        <v>121</v>
      </c>
      <c r="C12" s="83"/>
      <c r="D12" s="84"/>
      <c r="E12" s="79">
        <v>34.369999999999997</v>
      </c>
      <c r="G12" s="78">
        <v>3</v>
      </c>
      <c r="H12" s="82" t="s">
        <v>143</v>
      </c>
      <c r="I12" s="83"/>
      <c r="J12" s="84"/>
      <c r="K12" s="79">
        <v>35.1</v>
      </c>
      <c r="M12" s="78">
        <v>1</v>
      </c>
      <c r="N12" s="82" t="s">
        <v>147</v>
      </c>
      <c r="O12" s="83"/>
      <c r="P12" s="84"/>
      <c r="Q12" s="239">
        <v>87.338999999999999</v>
      </c>
    </row>
    <row r="13" spans="1:17" x14ac:dyDescent="0.25">
      <c r="A13" s="78">
        <v>8</v>
      </c>
      <c r="B13" s="82" t="s">
        <v>104</v>
      </c>
      <c r="C13" s="83"/>
      <c r="D13" s="84"/>
      <c r="E13" s="79">
        <v>18.53</v>
      </c>
      <c r="G13" s="78">
        <v>1</v>
      </c>
      <c r="H13" s="82" t="s">
        <v>105</v>
      </c>
      <c r="I13" s="83"/>
      <c r="J13" s="84"/>
      <c r="K13" s="79">
        <v>23.29</v>
      </c>
      <c r="M13" s="78">
        <v>2</v>
      </c>
      <c r="N13" s="82" t="s">
        <v>117</v>
      </c>
      <c r="O13" s="83"/>
      <c r="P13" s="84"/>
      <c r="Q13" s="79">
        <v>65.906999999999996</v>
      </c>
    </row>
    <row r="14" spans="1:17" x14ac:dyDescent="0.25">
      <c r="A14" s="78">
        <v>1</v>
      </c>
      <c r="B14" s="82" t="s">
        <v>114</v>
      </c>
      <c r="C14" s="83"/>
      <c r="D14" s="84"/>
      <c r="E14" s="79">
        <v>11.35</v>
      </c>
      <c r="G14" s="78">
        <v>2</v>
      </c>
      <c r="H14" s="82" t="s">
        <v>138</v>
      </c>
      <c r="I14" s="83"/>
      <c r="J14" s="84"/>
      <c r="K14" s="79">
        <v>12.66</v>
      </c>
      <c r="M14" s="78">
        <v>1</v>
      </c>
      <c r="N14" s="82" t="s">
        <v>109</v>
      </c>
      <c r="O14" s="83"/>
      <c r="P14" s="84"/>
      <c r="Q14" s="79">
        <v>65.662999999999997</v>
      </c>
    </row>
    <row r="15" spans="1:17" x14ac:dyDescent="0.25">
      <c r="A15" s="78">
        <v>1</v>
      </c>
      <c r="B15" s="82" t="s">
        <v>145</v>
      </c>
      <c r="C15" s="83"/>
      <c r="D15" s="84"/>
      <c r="E15" s="79">
        <v>6.34</v>
      </c>
      <c r="G15" s="78">
        <v>1</v>
      </c>
      <c r="H15" s="82" t="s">
        <v>148</v>
      </c>
      <c r="I15" s="83"/>
      <c r="J15" s="84"/>
      <c r="K15" s="79">
        <v>6.88</v>
      </c>
      <c r="M15" s="78">
        <v>2</v>
      </c>
      <c r="N15" s="82" t="s">
        <v>144</v>
      </c>
      <c r="O15" s="83"/>
      <c r="P15" s="84"/>
      <c r="Q15" s="239">
        <v>59.298000000000002</v>
      </c>
    </row>
    <row r="16" spans="1:17" x14ac:dyDescent="0.25">
      <c r="A16" s="78">
        <v>2</v>
      </c>
      <c r="B16" s="82" t="s">
        <v>142</v>
      </c>
      <c r="C16" s="83"/>
      <c r="D16" s="84"/>
      <c r="E16" s="79">
        <v>297.98</v>
      </c>
      <c r="G16" s="78">
        <v>1</v>
      </c>
      <c r="H16" s="82" t="s">
        <v>111</v>
      </c>
      <c r="I16" s="83"/>
      <c r="J16" s="84"/>
      <c r="K16" s="79">
        <v>0.94</v>
      </c>
      <c r="M16" s="78">
        <v>4</v>
      </c>
      <c r="N16" s="82" t="s">
        <v>106</v>
      </c>
      <c r="O16" s="83"/>
      <c r="P16" s="84"/>
      <c r="Q16" s="79">
        <v>35.488</v>
      </c>
    </row>
    <row r="17" spans="1:17" x14ac:dyDescent="0.25">
      <c r="A17" s="78">
        <v>1</v>
      </c>
      <c r="B17" s="82" t="s">
        <v>106</v>
      </c>
      <c r="C17" s="83"/>
      <c r="D17" s="84"/>
      <c r="E17" s="79">
        <v>5.24</v>
      </c>
      <c r="G17" s="78"/>
      <c r="H17" s="82"/>
      <c r="I17" s="83"/>
      <c r="J17" s="84"/>
      <c r="K17" s="79"/>
      <c r="M17" s="78">
        <v>2</v>
      </c>
      <c r="N17" s="82" t="s">
        <v>123</v>
      </c>
      <c r="O17" s="83"/>
      <c r="P17" s="84"/>
      <c r="Q17" s="79">
        <v>34.976000000000006</v>
      </c>
    </row>
    <row r="18" spans="1:17" x14ac:dyDescent="0.25">
      <c r="A18" s="78">
        <v>1</v>
      </c>
      <c r="B18" s="82" t="s">
        <v>117</v>
      </c>
      <c r="C18" s="83"/>
      <c r="D18" s="84"/>
      <c r="E18" s="79">
        <v>2.21</v>
      </c>
      <c r="G18" s="78"/>
      <c r="H18" s="82"/>
      <c r="I18" s="83"/>
      <c r="J18" s="84"/>
      <c r="K18" s="79"/>
      <c r="M18" s="78">
        <v>1</v>
      </c>
      <c r="N18" s="82" t="s">
        <v>110</v>
      </c>
      <c r="O18" s="83"/>
      <c r="P18" s="84"/>
      <c r="Q18" s="79">
        <v>29.524999999999999</v>
      </c>
    </row>
    <row r="19" spans="1:17" x14ac:dyDescent="0.25">
      <c r="A19" s="78">
        <v>2</v>
      </c>
      <c r="B19" s="82" t="s">
        <v>149</v>
      </c>
      <c r="C19" s="83"/>
      <c r="D19" s="84"/>
      <c r="E19" s="79">
        <v>1.8</v>
      </c>
      <c r="G19" s="78"/>
      <c r="H19" s="82"/>
      <c r="I19" s="83"/>
      <c r="J19" s="84"/>
      <c r="K19" s="79"/>
      <c r="M19" s="78">
        <v>2</v>
      </c>
      <c r="N19" s="82" t="s">
        <v>107</v>
      </c>
      <c r="O19" s="83"/>
      <c r="P19" s="84"/>
      <c r="Q19" s="79">
        <v>22.689</v>
      </c>
    </row>
    <row r="20" spans="1:17" x14ac:dyDescent="0.25">
      <c r="A20" s="78">
        <v>2</v>
      </c>
      <c r="B20" s="82" t="s">
        <v>105</v>
      </c>
      <c r="C20" s="83"/>
      <c r="D20" s="84"/>
      <c r="E20" s="79">
        <v>99.51</v>
      </c>
      <c r="G20" s="78"/>
      <c r="H20" s="82"/>
      <c r="I20" s="83"/>
      <c r="J20" s="84"/>
      <c r="K20" s="79"/>
      <c r="M20" s="78">
        <v>1</v>
      </c>
      <c r="N20" s="82" t="s">
        <v>133</v>
      </c>
      <c r="O20" s="83"/>
      <c r="P20" s="84"/>
      <c r="Q20" s="79">
        <v>19.163</v>
      </c>
    </row>
    <row r="21" spans="1:17" x14ac:dyDescent="0.25">
      <c r="A21" s="78"/>
      <c r="B21" s="82"/>
      <c r="C21" s="83"/>
      <c r="D21" s="84"/>
      <c r="E21" s="79"/>
      <c r="G21" s="78"/>
      <c r="H21" s="82"/>
      <c r="I21" s="83"/>
      <c r="J21" s="84"/>
      <c r="K21" s="79"/>
      <c r="M21" s="78">
        <v>1</v>
      </c>
      <c r="N21" s="82" t="s">
        <v>154</v>
      </c>
      <c r="O21" s="83"/>
      <c r="P21" s="84"/>
      <c r="Q21" s="79">
        <v>7.101</v>
      </c>
    </row>
    <row r="22" spans="1:17" x14ac:dyDescent="0.25">
      <c r="A22" s="78"/>
      <c r="B22" s="82"/>
      <c r="C22" s="83"/>
      <c r="D22" s="84"/>
      <c r="E22" s="79"/>
      <c r="G22" s="78"/>
      <c r="H22" s="82"/>
      <c r="I22" s="83"/>
      <c r="J22" s="84"/>
      <c r="K22" s="79"/>
      <c r="M22" s="78"/>
      <c r="N22" s="82"/>
      <c r="O22" s="83"/>
      <c r="P22" s="84"/>
      <c r="Q22" s="79"/>
    </row>
    <row r="23" spans="1:17" x14ac:dyDescent="0.25">
      <c r="A23" s="78"/>
      <c r="B23" s="82"/>
      <c r="C23" s="83"/>
      <c r="D23" s="84"/>
      <c r="E23" s="79"/>
      <c r="G23" s="78"/>
      <c r="H23" s="82"/>
      <c r="I23" s="83"/>
      <c r="J23" s="84"/>
      <c r="K23" s="79"/>
      <c r="M23" s="78"/>
      <c r="N23" s="82"/>
      <c r="O23" s="83"/>
      <c r="P23" s="84"/>
      <c r="Q23" s="79"/>
    </row>
    <row r="24" spans="1:17" x14ac:dyDescent="0.25">
      <c r="A24" s="78"/>
      <c r="B24" s="82"/>
      <c r="C24" s="83"/>
      <c r="D24" s="84"/>
      <c r="E24" s="79"/>
      <c r="G24" s="78"/>
      <c r="H24" s="82"/>
      <c r="I24" s="83"/>
      <c r="J24" s="84"/>
      <c r="K24" s="79"/>
      <c r="M24" s="78"/>
      <c r="N24" s="82"/>
      <c r="O24" s="83"/>
      <c r="P24" s="84"/>
      <c r="Q24" s="79"/>
    </row>
    <row r="25" spans="1:17" x14ac:dyDescent="0.25">
      <c r="A25" s="78"/>
      <c r="B25" s="82"/>
      <c r="C25" s="83"/>
      <c r="D25" s="84"/>
      <c r="E25" s="79"/>
      <c r="G25" s="78"/>
      <c r="H25" s="82"/>
      <c r="I25" s="83"/>
      <c r="J25" s="84"/>
      <c r="K25" s="79"/>
      <c r="M25" s="78"/>
      <c r="N25" s="82"/>
      <c r="O25" s="83"/>
      <c r="P25" s="84"/>
      <c r="Q25" s="79"/>
    </row>
    <row r="26" spans="1:17" x14ac:dyDescent="0.25">
      <c r="A26" s="78"/>
      <c r="B26" s="82"/>
      <c r="C26" s="83"/>
      <c r="D26" s="84"/>
      <c r="E26" s="79"/>
      <c r="G26" s="78"/>
      <c r="H26" s="82"/>
      <c r="I26" s="83"/>
      <c r="J26" s="84"/>
      <c r="K26" s="79"/>
      <c r="M26" s="78"/>
      <c r="N26" s="82"/>
      <c r="O26" s="83"/>
      <c r="P26" s="84"/>
      <c r="Q26" s="79"/>
    </row>
    <row r="27" spans="1:17" ht="15.75" thickBot="1" x14ac:dyDescent="0.3">
      <c r="A27" s="80"/>
      <c r="B27" s="85"/>
      <c r="C27" s="86"/>
      <c r="D27" s="87"/>
      <c r="E27" s="81"/>
      <c r="G27" s="80"/>
      <c r="H27" s="85"/>
      <c r="I27" s="86"/>
      <c r="J27" s="87"/>
      <c r="K27" s="81"/>
      <c r="M27" s="80"/>
      <c r="N27" s="85"/>
      <c r="O27" s="86"/>
      <c r="P27" s="87"/>
      <c r="Q27" s="81"/>
    </row>
    <row r="28" spans="1:17" ht="15.75" thickBot="1" x14ac:dyDescent="0.3">
      <c r="A28" s="108"/>
      <c r="B28" s="108"/>
      <c r="C28" s="108"/>
      <c r="D28" s="108"/>
      <c r="E28" s="108"/>
      <c r="G28" s="108"/>
      <c r="H28" s="108"/>
      <c r="I28" s="108"/>
      <c r="J28" s="108"/>
      <c r="K28" s="108"/>
      <c r="M28" s="108"/>
      <c r="N28" s="108"/>
      <c r="O28" s="108"/>
      <c r="P28" s="108"/>
      <c r="Q28" s="108"/>
    </row>
    <row r="29" spans="1:17" ht="15.75" thickBot="1" x14ac:dyDescent="0.3">
      <c r="A29" s="90">
        <f>SUM(A7:A27)</f>
        <v>177</v>
      </c>
      <c r="B29" s="91"/>
      <c r="C29" s="92"/>
      <c r="D29" s="93"/>
      <c r="E29" s="94">
        <f>SUM(E7:E27)</f>
        <v>3617.0500000000006</v>
      </c>
      <c r="G29" s="90">
        <f>SUM(G7:G27)</f>
        <v>111</v>
      </c>
      <c r="H29" s="91"/>
      <c r="I29" s="92"/>
      <c r="J29" s="93"/>
      <c r="K29" s="94">
        <f>SUM(K7:K27)</f>
        <v>1885.1200000000001</v>
      </c>
      <c r="M29" s="90">
        <f>SUM(M7:M27)</f>
        <v>153</v>
      </c>
      <c r="N29" s="91"/>
      <c r="O29" s="92"/>
      <c r="P29" s="93"/>
      <c r="Q29" s="258">
        <f>SUM(Q7:Q27)</f>
        <v>5005.9409999999971</v>
      </c>
    </row>
  </sheetData>
  <sortState ref="G7:K16">
    <sortCondition descending="1" ref="K16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zoomScale="77" zoomScaleNormal="77" workbookViewId="0">
      <selection activeCell="J35" sqref="J35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5" width="8.5703125" style="2" customWidth="1"/>
    <col min="6" max="6" width="11.140625" style="2" bestFit="1" customWidth="1"/>
    <col min="7" max="7" width="9.85546875" style="2" bestFit="1" customWidth="1"/>
    <col min="8" max="8" width="11.28515625" style="2" bestFit="1" customWidth="1"/>
    <col min="9" max="9" width="8.85546875" style="2" bestFit="1" customWidth="1"/>
    <col min="10" max="16" width="8.5703125" style="2" customWidth="1"/>
    <col min="17" max="17" width="12.4257812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4" t="s">
        <v>91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6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5">
        <v>2017</v>
      </c>
      <c r="E12" s="96">
        <v>26</v>
      </c>
      <c r="F12" s="97">
        <v>45</v>
      </c>
      <c r="G12" s="97">
        <v>75</v>
      </c>
      <c r="H12" s="97">
        <v>53</v>
      </c>
      <c r="I12" s="97">
        <v>23</v>
      </c>
      <c r="J12" s="98">
        <v>2</v>
      </c>
      <c r="K12" s="98">
        <v>0</v>
      </c>
      <c r="L12" s="97">
        <v>0</v>
      </c>
      <c r="M12" s="97">
        <v>0</v>
      </c>
      <c r="N12" s="97">
        <v>0</v>
      </c>
      <c r="O12" s="97">
        <v>3</v>
      </c>
      <c r="P12" s="98">
        <v>1</v>
      </c>
      <c r="Q12" s="99">
        <f t="shared" si="1"/>
        <v>228</v>
      </c>
    </row>
    <row r="13" spans="4:18" x14ac:dyDescent="0.25">
      <c r="D13" s="95">
        <v>2018</v>
      </c>
      <c r="E13" s="98">
        <v>13</v>
      </c>
      <c r="F13" s="98">
        <v>33</v>
      </c>
      <c r="G13" s="98">
        <v>48</v>
      </c>
      <c r="H13" s="98">
        <v>43</v>
      </c>
      <c r="I13" s="98">
        <v>7</v>
      </c>
      <c r="J13" s="98">
        <v>3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1</v>
      </c>
      <c r="Q13" s="112">
        <f t="shared" si="1"/>
        <v>148</v>
      </c>
      <c r="R13" s="101"/>
    </row>
    <row r="14" spans="4:18" x14ac:dyDescent="0.25">
      <c r="D14" s="165">
        <v>2019</v>
      </c>
      <c r="E14" s="98">
        <v>6</v>
      </c>
      <c r="F14" s="98">
        <v>39</v>
      </c>
      <c r="G14" s="98">
        <v>51</v>
      </c>
      <c r="H14" s="98">
        <v>46</v>
      </c>
      <c r="I14" s="98">
        <v>35</v>
      </c>
      <c r="J14" s="98">
        <v>1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166">
        <v>0</v>
      </c>
      <c r="Q14" s="168">
        <f t="shared" si="1"/>
        <v>178</v>
      </c>
      <c r="R14" s="101"/>
    </row>
    <row r="15" spans="4:18" x14ac:dyDescent="0.25">
      <c r="D15" s="207">
        <v>2020</v>
      </c>
      <c r="E15" s="209">
        <v>5</v>
      </c>
      <c r="F15" s="209">
        <v>11</v>
      </c>
      <c r="G15" s="209">
        <v>46</v>
      </c>
      <c r="H15" s="209">
        <v>37</v>
      </c>
      <c r="I15" s="209">
        <v>12</v>
      </c>
      <c r="J15" s="209">
        <v>3</v>
      </c>
      <c r="K15" s="98">
        <v>0</v>
      </c>
      <c r="L15" s="98">
        <v>0</v>
      </c>
      <c r="M15" s="209">
        <v>0</v>
      </c>
      <c r="N15" s="98">
        <v>0</v>
      </c>
      <c r="O15" s="98">
        <v>1</v>
      </c>
      <c r="P15" s="98">
        <v>1</v>
      </c>
      <c r="Q15" s="213">
        <f t="shared" si="1"/>
        <v>116</v>
      </c>
      <c r="R15" s="101"/>
    </row>
    <row r="16" spans="4:18" ht="15.75" thickBot="1" x14ac:dyDescent="0.3">
      <c r="D16" s="208">
        <v>2021</v>
      </c>
      <c r="E16" s="210">
        <v>10</v>
      </c>
      <c r="F16" s="210">
        <v>47</v>
      </c>
      <c r="G16" s="210">
        <v>43</v>
      </c>
      <c r="H16" s="210">
        <v>46</v>
      </c>
      <c r="I16" s="210">
        <v>7</v>
      </c>
      <c r="J16" s="210">
        <v>0</v>
      </c>
      <c r="K16" s="163"/>
      <c r="L16" s="163"/>
      <c r="M16" s="210"/>
      <c r="N16" s="163"/>
      <c r="O16" s="163"/>
      <c r="P16" s="164"/>
      <c r="Q16" s="167">
        <f t="shared" si="1"/>
        <v>153</v>
      </c>
      <c r="R16" s="101"/>
    </row>
    <row r="17" spans="4:20" ht="15.75" thickBot="1" x14ac:dyDescent="0.3">
      <c r="D17" s="106" t="s">
        <v>56</v>
      </c>
      <c r="E17" s="28">
        <f t="shared" ref="E17:P17" si="2">AVERAGE(E4:E16)</f>
        <v>11</v>
      </c>
      <c r="F17" s="28">
        <f t="shared" si="2"/>
        <v>29</v>
      </c>
      <c r="G17" s="28">
        <f t="shared" si="2"/>
        <v>48.846153846153847</v>
      </c>
      <c r="H17" s="28">
        <f t="shared" si="2"/>
        <v>47.769230769230766</v>
      </c>
      <c r="I17" s="28">
        <f t="shared" si="2"/>
        <v>19.46153846153846</v>
      </c>
      <c r="J17" s="28">
        <f t="shared" si="2"/>
        <v>3.9230769230769229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161.84615384615384</v>
      </c>
      <c r="R17" s="100"/>
    </row>
    <row r="18" spans="4:20" x14ac:dyDescent="0.25">
      <c r="E18" s="169"/>
    </row>
    <row r="19" spans="4:20" ht="15.75" thickBot="1" x14ac:dyDescent="0.3">
      <c r="D19" s="109"/>
      <c r="E19" s="17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1"/>
    </row>
    <row r="20" spans="4:20" ht="12.6" customHeight="1" thickBot="1" x14ac:dyDescent="0.3">
      <c r="D20" s="337" t="s">
        <v>92</v>
      </c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9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1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03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03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03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03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03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03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03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03"/>
    </row>
    <row r="30" spans="4:20" x14ac:dyDescent="0.25">
      <c r="D30" s="102">
        <v>2017</v>
      </c>
      <c r="E30" s="103">
        <v>105.66</v>
      </c>
      <c r="F30" s="103">
        <v>414.21</v>
      </c>
      <c r="G30" s="103">
        <v>1634.3</v>
      </c>
      <c r="H30" s="103">
        <v>559.45000000000005</v>
      </c>
      <c r="I30" s="103">
        <v>631.1</v>
      </c>
      <c r="J30" s="103">
        <v>9.5</v>
      </c>
      <c r="K30" s="103">
        <v>0</v>
      </c>
      <c r="L30" s="103">
        <v>0</v>
      </c>
      <c r="M30" s="103">
        <v>0</v>
      </c>
      <c r="N30" s="103">
        <v>0</v>
      </c>
      <c r="O30" s="104">
        <v>51.93</v>
      </c>
      <c r="P30" s="103">
        <v>0.1</v>
      </c>
      <c r="Q30" s="105">
        <f t="shared" si="3"/>
        <v>3406.2499999999995</v>
      </c>
      <c r="R30" s="203"/>
    </row>
    <row r="31" spans="4:20" x14ac:dyDescent="0.25">
      <c r="D31" s="95">
        <v>2018</v>
      </c>
      <c r="E31" s="104">
        <v>74.95</v>
      </c>
      <c r="F31" s="104">
        <v>216.92</v>
      </c>
      <c r="G31" s="104">
        <v>796.2</v>
      </c>
      <c r="H31" s="104">
        <v>438.48</v>
      </c>
      <c r="I31" s="104">
        <v>70.86</v>
      </c>
      <c r="J31" s="104">
        <v>5.24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4.4400000000000004</v>
      </c>
      <c r="Q31" s="113">
        <f>SUM(E31:P31)</f>
        <v>1607.0900000000001</v>
      </c>
      <c r="R31" s="203"/>
    </row>
    <row r="32" spans="4:20" x14ac:dyDescent="0.25">
      <c r="D32" s="95">
        <v>2019</v>
      </c>
      <c r="E32" s="104">
        <v>82.92</v>
      </c>
      <c r="F32" s="104">
        <v>251.52</v>
      </c>
      <c r="G32" s="104">
        <v>500.51</v>
      </c>
      <c r="H32" s="104">
        <v>1216.49</v>
      </c>
      <c r="I32" s="104">
        <v>1565.61</v>
      </c>
      <c r="J32" s="104">
        <v>0.8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61">
        <v>0</v>
      </c>
      <c r="Q32" s="162">
        <f>SUM(E32:P32)</f>
        <v>3617.8500000000004</v>
      </c>
      <c r="R32" s="203"/>
    </row>
    <row r="33" spans="4:18" x14ac:dyDescent="0.25">
      <c r="D33" s="95">
        <v>2020</v>
      </c>
      <c r="E33" s="104">
        <v>42</v>
      </c>
      <c r="F33" s="104">
        <v>277.68</v>
      </c>
      <c r="G33" s="104">
        <v>720.85</v>
      </c>
      <c r="H33" s="104">
        <v>646.42999999999995</v>
      </c>
      <c r="I33" s="104">
        <v>198.16</v>
      </c>
      <c r="J33" s="104">
        <v>16.47</v>
      </c>
      <c r="K33" s="104">
        <v>0</v>
      </c>
      <c r="L33" s="104">
        <v>0</v>
      </c>
      <c r="M33" s="104">
        <v>0</v>
      </c>
      <c r="N33" s="104">
        <v>0</v>
      </c>
      <c r="O33" s="61">
        <v>0.52</v>
      </c>
      <c r="P33" s="212">
        <v>6.2</v>
      </c>
      <c r="Q33" s="113">
        <f>SUM(E33:P33)</f>
        <v>1908.3100000000002</v>
      </c>
      <c r="R33" s="203"/>
    </row>
    <row r="34" spans="4:18" ht="15.75" thickBot="1" x14ac:dyDescent="0.3">
      <c r="D34" s="46">
        <v>2021</v>
      </c>
      <c r="E34" s="217">
        <v>45.872</v>
      </c>
      <c r="F34" s="242">
        <v>821.85599999999999</v>
      </c>
      <c r="G34" s="217">
        <v>1320.588</v>
      </c>
      <c r="H34" s="242">
        <v>2638.8249999999998</v>
      </c>
      <c r="I34" s="217">
        <v>178.8</v>
      </c>
      <c r="J34" s="47">
        <v>0</v>
      </c>
      <c r="K34" s="47"/>
      <c r="L34" s="47"/>
      <c r="M34" s="47"/>
      <c r="N34" s="47"/>
      <c r="O34" s="211"/>
      <c r="P34" s="211"/>
      <c r="Q34" s="241">
        <f>SUM(E34:P34)</f>
        <v>5005.9409999999998</v>
      </c>
      <c r="R34" s="203"/>
    </row>
    <row r="35" spans="4:18" ht="15.75" thickBot="1" x14ac:dyDescent="0.3">
      <c r="D35" s="106" t="s">
        <v>56</v>
      </c>
      <c r="E35" s="28">
        <f t="shared" ref="E35:P35" si="4">AVERAGE(E22:E34)</f>
        <v>49.264769230769232</v>
      </c>
      <c r="F35" s="28">
        <f t="shared" si="4"/>
        <v>237.82507692307689</v>
      </c>
      <c r="G35" s="28">
        <f t="shared" si="4"/>
        <v>609.51523076923081</v>
      </c>
      <c r="H35" s="28">
        <f t="shared" si="4"/>
        <v>944.43653846153836</v>
      </c>
      <c r="I35" s="28">
        <f t="shared" si="4"/>
        <v>253.69307692307692</v>
      </c>
      <c r="J35" s="28">
        <f t="shared" si="4"/>
        <v>8.8853846153846145</v>
      </c>
      <c r="K35" s="28">
        <f t="shared" si="4"/>
        <v>5.8333333333333327E-2</v>
      </c>
      <c r="L35" s="28">
        <f t="shared" si="4"/>
        <v>0</v>
      </c>
      <c r="M35" s="28">
        <f>AVERAGE(M22:M34)</f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2114.6954615384616</v>
      </c>
      <c r="R35" s="100"/>
    </row>
    <row r="39" spans="4:18" x14ac:dyDescent="0.25">
      <c r="I39" s="160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5"/>
  <sheetViews>
    <sheetView topLeftCell="B34" zoomScale="69" zoomScaleNormal="69" workbookViewId="0">
      <selection activeCell="W58" sqref="W58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5" width="13.85546875" style="2" customWidth="1"/>
    <col min="26" max="26" width="14.42578125" style="2" bestFit="1" customWidth="1"/>
    <col min="27" max="27" width="31.140625" bestFit="1" customWidth="1"/>
  </cols>
  <sheetData>
    <row r="1" spans="2:27" ht="15.75" thickBot="1" x14ac:dyDescent="0.3"/>
    <row r="2" spans="2:27" ht="16.5" thickBot="1" x14ac:dyDescent="0.3">
      <c r="B2" s="340" t="s">
        <v>99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2"/>
      <c r="Z2" s="343"/>
    </row>
    <row r="3" spans="2:27" x14ac:dyDescent="0.25">
      <c r="B3" s="222" t="s">
        <v>40</v>
      </c>
      <c r="C3" s="223">
        <v>1999</v>
      </c>
      <c r="D3" s="223">
        <v>2000</v>
      </c>
      <c r="E3" s="223">
        <v>2001</v>
      </c>
      <c r="F3" s="223">
        <v>2002</v>
      </c>
      <c r="G3" s="223">
        <v>2003</v>
      </c>
      <c r="H3" s="223">
        <v>2004</v>
      </c>
      <c r="I3" s="223">
        <v>2005</v>
      </c>
      <c r="J3" s="223">
        <v>2006</v>
      </c>
      <c r="K3" s="223">
        <v>2007</v>
      </c>
      <c r="L3" s="223">
        <v>2008</v>
      </c>
      <c r="M3" s="223">
        <v>2009</v>
      </c>
      <c r="N3" s="223">
        <v>2010</v>
      </c>
      <c r="O3" s="223">
        <v>2011</v>
      </c>
      <c r="P3" s="223">
        <v>2012</v>
      </c>
      <c r="Q3" s="223">
        <v>2013</v>
      </c>
      <c r="R3" s="223">
        <v>2014</v>
      </c>
      <c r="S3" s="223">
        <v>2015</v>
      </c>
      <c r="T3" s="223">
        <v>2016</v>
      </c>
      <c r="U3" s="223">
        <v>2017</v>
      </c>
      <c r="V3" s="223">
        <v>2018</v>
      </c>
      <c r="W3" s="223">
        <v>2019</v>
      </c>
      <c r="X3" s="223">
        <v>2020</v>
      </c>
      <c r="Y3" s="247">
        <v>2021</v>
      </c>
      <c r="Z3" s="224" t="s">
        <v>6</v>
      </c>
    </row>
    <row r="4" spans="2:27" x14ac:dyDescent="0.25">
      <c r="B4" s="225" t="s">
        <v>97</v>
      </c>
      <c r="C4" s="226">
        <v>107</v>
      </c>
      <c r="D4" s="226">
        <v>88</v>
      </c>
      <c r="E4" s="226">
        <v>46</v>
      </c>
      <c r="F4" s="226">
        <v>74</v>
      </c>
      <c r="G4" s="226">
        <v>99</v>
      </c>
      <c r="H4" s="226">
        <v>45</v>
      </c>
      <c r="I4" s="226">
        <v>50</v>
      </c>
      <c r="J4" s="226">
        <v>45</v>
      </c>
      <c r="K4" s="226">
        <v>30</v>
      </c>
      <c r="L4" s="226">
        <v>68</v>
      </c>
      <c r="M4" s="226">
        <v>77</v>
      </c>
      <c r="N4" s="226">
        <v>62</v>
      </c>
      <c r="O4" s="226">
        <v>110</v>
      </c>
      <c r="P4" s="226">
        <v>58</v>
      </c>
      <c r="Q4" s="226">
        <v>63</v>
      </c>
      <c r="R4" s="226">
        <v>31</v>
      </c>
      <c r="S4" s="226">
        <v>25</v>
      </c>
      <c r="T4" s="226">
        <v>85</v>
      </c>
      <c r="U4" s="226">
        <v>78</v>
      </c>
      <c r="V4" s="226">
        <v>71</v>
      </c>
      <c r="W4" s="226">
        <v>62</v>
      </c>
      <c r="X4" s="226">
        <v>42</v>
      </c>
      <c r="Y4" s="248">
        <v>35</v>
      </c>
      <c r="Z4" s="227">
        <f>SUM(C4:Y4)</f>
        <v>1451</v>
      </c>
      <c r="AA4" t="s">
        <v>97</v>
      </c>
    </row>
    <row r="5" spans="2:27" x14ac:dyDescent="0.25">
      <c r="B5" s="225" t="s">
        <v>100</v>
      </c>
      <c r="C5" s="226">
        <v>66</v>
      </c>
      <c r="D5" s="226">
        <v>74</v>
      </c>
      <c r="E5" s="226">
        <v>50</v>
      </c>
      <c r="F5" s="226">
        <v>27</v>
      </c>
      <c r="G5" s="226">
        <v>33</v>
      </c>
      <c r="H5" s="226">
        <v>23</v>
      </c>
      <c r="I5" s="226">
        <v>47</v>
      </c>
      <c r="J5" s="226">
        <v>50</v>
      </c>
      <c r="K5" s="226">
        <v>45</v>
      </c>
      <c r="L5" s="226">
        <v>61</v>
      </c>
      <c r="M5" s="226">
        <v>39</v>
      </c>
      <c r="N5" s="226">
        <v>18</v>
      </c>
      <c r="O5" s="226">
        <v>40</v>
      </c>
      <c r="P5" s="226">
        <v>23</v>
      </c>
      <c r="Q5" s="226">
        <v>30</v>
      </c>
      <c r="R5" s="226">
        <v>26</v>
      </c>
      <c r="S5" s="226">
        <v>48</v>
      </c>
      <c r="T5" s="226">
        <v>58</v>
      </c>
      <c r="U5" s="226">
        <v>64</v>
      </c>
      <c r="V5" s="226">
        <v>35</v>
      </c>
      <c r="W5" s="226">
        <v>59</v>
      </c>
      <c r="X5" s="226">
        <v>37</v>
      </c>
      <c r="Y5" s="248">
        <v>43</v>
      </c>
      <c r="Z5" s="227">
        <f>SUM(C5:Y5)</f>
        <v>996</v>
      </c>
      <c r="AA5" t="s">
        <v>100</v>
      </c>
    </row>
    <row r="6" spans="2:27" x14ac:dyDescent="0.25">
      <c r="B6" s="225" t="s">
        <v>101</v>
      </c>
      <c r="C6" s="226">
        <v>55</v>
      </c>
      <c r="D6" s="226">
        <v>43</v>
      </c>
      <c r="E6" s="226">
        <v>25</v>
      </c>
      <c r="F6" s="226">
        <v>39</v>
      </c>
      <c r="G6" s="226">
        <v>34</v>
      </c>
      <c r="H6" s="226">
        <v>20</v>
      </c>
      <c r="I6" s="226">
        <v>24</v>
      </c>
      <c r="J6" s="226">
        <v>43</v>
      </c>
      <c r="K6" s="226">
        <v>33</v>
      </c>
      <c r="L6" s="226">
        <v>34</v>
      </c>
      <c r="M6" s="226">
        <v>46</v>
      </c>
      <c r="N6" s="226">
        <v>30</v>
      </c>
      <c r="O6" s="226">
        <v>51</v>
      </c>
      <c r="P6" s="226">
        <v>46</v>
      </c>
      <c r="Q6" s="226">
        <v>27</v>
      </c>
      <c r="R6" s="226">
        <v>29</v>
      </c>
      <c r="S6" s="226">
        <v>12</v>
      </c>
      <c r="T6" s="226">
        <v>23</v>
      </c>
      <c r="U6" s="226">
        <v>38</v>
      </c>
      <c r="V6" s="226">
        <v>17</v>
      </c>
      <c r="W6" s="226">
        <v>14</v>
      </c>
      <c r="X6" s="226">
        <v>18</v>
      </c>
      <c r="Y6" s="248">
        <v>27</v>
      </c>
      <c r="Z6" s="227">
        <f>SUM(C6:Y6)</f>
        <v>728</v>
      </c>
      <c r="AA6" t="s">
        <v>101</v>
      </c>
    </row>
    <row r="7" spans="2:27" x14ac:dyDescent="0.25">
      <c r="B7" s="225" t="s">
        <v>102</v>
      </c>
      <c r="C7" s="226">
        <v>27</v>
      </c>
      <c r="D7" s="226">
        <v>34</v>
      </c>
      <c r="E7" s="226">
        <v>14</v>
      </c>
      <c r="F7" s="226">
        <v>38</v>
      </c>
      <c r="G7" s="226">
        <v>24</v>
      </c>
      <c r="H7" s="226">
        <v>14</v>
      </c>
      <c r="I7" s="226">
        <v>31</v>
      </c>
      <c r="J7" s="226">
        <v>17</v>
      </c>
      <c r="K7" s="226">
        <v>10</v>
      </c>
      <c r="L7" s="226">
        <v>25</v>
      </c>
      <c r="M7" s="226">
        <v>2</v>
      </c>
      <c r="N7" s="226">
        <v>0</v>
      </c>
      <c r="O7" s="226">
        <v>15</v>
      </c>
      <c r="P7" s="226">
        <v>1</v>
      </c>
      <c r="Q7" s="226">
        <v>8</v>
      </c>
      <c r="R7" s="226">
        <v>4</v>
      </c>
      <c r="S7" s="226">
        <v>1</v>
      </c>
      <c r="T7" s="226">
        <v>7</v>
      </c>
      <c r="U7" s="226">
        <v>20</v>
      </c>
      <c r="V7" s="226">
        <v>11</v>
      </c>
      <c r="W7" s="226">
        <v>22</v>
      </c>
      <c r="X7" s="226">
        <v>10</v>
      </c>
      <c r="Y7" s="248">
        <v>21</v>
      </c>
      <c r="Z7" s="227">
        <f>SUM(C7:Y7)</f>
        <v>356</v>
      </c>
      <c r="AA7" t="s">
        <v>102</v>
      </c>
    </row>
    <row r="8" spans="2:27" x14ac:dyDescent="0.25">
      <c r="B8" s="225" t="s">
        <v>103</v>
      </c>
      <c r="C8" s="226">
        <v>6</v>
      </c>
      <c r="D8" s="226">
        <v>6</v>
      </c>
      <c r="E8" s="226">
        <v>6</v>
      </c>
      <c r="F8" s="226">
        <v>12</v>
      </c>
      <c r="G8" s="226">
        <v>5</v>
      </c>
      <c r="H8" s="226">
        <v>4</v>
      </c>
      <c r="I8" s="226">
        <v>5</v>
      </c>
      <c r="J8" s="226">
        <v>7</v>
      </c>
      <c r="K8" s="226">
        <v>1</v>
      </c>
      <c r="L8" s="226">
        <v>7</v>
      </c>
      <c r="M8" s="226">
        <v>10</v>
      </c>
      <c r="N8" s="226">
        <v>13</v>
      </c>
      <c r="O8" s="226">
        <v>10</v>
      </c>
      <c r="P8" s="226">
        <v>2</v>
      </c>
      <c r="Q8" s="226">
        <v>6</v>
      </c>
      <c r="R8" s="226">
        <v>3</v>
      </c>
      <c r="S8" s="226">
        <v>2</v>
      </c>
      <c r="T8" s="226">
        <v>3</v>
      </c>
      <c r="U8" s="226">
        <v>5</v>
      </c>
      <c r="V8" s="226">
        <v>1</v>
      </c>
      <c r="W8" s="226">
        <v>2</v>
      </c>
      <c r="X8" s="226">
        <v>0</v>
      </c>
      <c r="Y8" s="248">
        <v>0</v>
      </c>
      <c r="Z8" s="227">
        <f>SUM(C8:Y8)</f>
        <v>116</v>
      </c>
      <c r="AA8" t="s">
        <v>103</v>
      </c>
    </row>
    <row r="9" spans="2:27" x14ac:dyDescent="0.25">
      <c r="B9" s="225" t="s">
        <v>104</v>
      </c>
      <c r="C9" s="226">
        <v>2</v>
      </c>
      <c r="D9" s="226">
        <v>6</v>
      </c>
      <c r="E9" s="226">
        <v>3</v>
      </c>
      <c r="F9" s="226">
        <v>9</v>
      </c>
      <c r="G9" s="226">
        <v>5</v>
      </c>
      <c r="H9" s="226">
        <v>3</v>
      </c>
      <c r="I9" s="226">
        <v>4</v>
      </c>
      <c r="J9" s="226">
        <v>1</v>
      </c>
      <c r="K9" s="226">
        <v>0</v>
      </c>
      <c r="L9" s="226">
        <v>6</v>
      </c>
      <c r="M9" s="226">
        <v>4</v>
      </c>
      <c r="N9" s="226">
        <v>2</v>
      </c>
      <c r="O9" s="226">
        <v>1</v>
      </c>
      <c r="P9" s="226">
        <v>5</v>
      </c>
      <c r="Q9" s="226">
        <v>4</v>
      </c>
      <c r="R9" s="226">
        <v>2</v>
      </c>
      <c r="S9" s="226">
        <v>5</v>
      </c>
      <c r="T9" s="226">
        <v>6</v>
      </c>
      <c r="U9" s="226">
        <v>10</v>
      </c>
      <c r="V9" s="226">
        <v>6</v>
      </c>
      <c r="W9" s="226">
        <v>8</v>
      </c>
      <c r="X9" s="226">
        <v>3</v>
      </c>
      <c r="Y9" s="248">
        <v>10</v>
      </c>
      <c r="Z9" s="227">
        <f>SUM(C9:Y9)</f>
        <v>105</v>
      </c>
      <c r="AA9" t="s">
        <v>104</v>
      </c>
    </row>
    <row r="10" spans="2:27" x14ac:dyDescent="0.25">
      <c r="B10" s="225" t="s">
        <v>105</v>
      </c>
      <c r="C10" s="226">
        <v>2</v>
      </c>
      <c r="D10" s="226">
        <v>2</v>
      </c>
      <c r="E10" s="226">
        <v>1</v>
      </c>
      <c r="F10" s="226">
        <v>4</v>
      </c>
      <c r="G10" s="226">
        <v>3</v>
      </c>
      <c r="H10" s="226">
        <v>4</v>
      </c>
      <c r="I10" s="226">
        <v>7</v>
      </c>
      <c r="J10" s="226">
        <v>2</v>
      </c>
      <c r="K10" s="226">
        <v>1</v>
      </c>
      <c r="L10" s="226">
        <v>3</v>
      </c>
      <c r="M10" s="226">
        <v>1</v>
      </c>
      <c r="N10" s="226">
        <v>2</v>
      </c>
      <c r="O10" s="226">
        <v>5</v>
      </c>
      <c r="P10" s="226">
        <v>3</v>
      </c>
      <c r="Q10" s="226">
        <v>3</v>
      </c>
      <c r="R10" s="226">
        <v>3</v>
      </c>
      <c r="S10" s="226">
        <v>1</v>
      </c>
      <c r="T10" s="226">
        <v>1</v>
      </c>
      <c r="U10" s="226">
        <v>1</v>
      </c>
      <c r="V10" s="226">
        <v>1</v>
      </c>
      <c r="W10" s="226">
        <v>2</v>
      </c>
      <c r="X10" s="226">
        <v>1</v>
      </c>
      <c r="Y10" s="248">
        <v>0</v>
      </c>
      <c r="Z10" s="227">
        <f>SUM(C10:Y10)</f>
        <v>53</v>
      </c>
      <c r="AA10" t="s">
        <v>105</v>
      </c>
    </row>
    <row r="11" spans="2:27" x14ac:dyDescent="0.25">
      <c r="B11" s="225" t="s">
        <v>106</v>
      </c>
      <c r="C11" s="226">
        <v>1</v>
      </c>
      <c r="D11" s="226">
        <v>1</v>
      </c>
      <c r="E11" s="226">
        <v>0</v>
      </c>
      <c r="F11" s="226">
        <v>3</v>
      </c>
      <c r="G11" s="226">
        <v>2</v>
      </c>
      <c r="H11" s="226">
        <v>1</v>
      </c>
      <c r="I11" s="226">
        <v>1</v>
      </c>
      <c r="J11" s="226">
        <v>5</v>
      </c>
      <c r="K11" s="226">
        <v>2</v>
      </c>
      <c r="L11" s="226">
        <v>3</v>
      </c>
      <c r="M11" s="226">
        <v>1</v>
      </c>
      <c r="N11" s="226">
        <v>2</v>
      </c>
      <c r="O11" s="226">
        <v>2</v>
      </c>
      <c r="P11" s="226">
        <v>3</v>
      </c>
      <c r="Q11" s="226">
        <v>1</v>
      </c>
      <c r="R11" s="226">
        <v>1</v>
      </c>
      <c r="S11" s="226">
        <v>2</v>
      </c>
      <c r="T11" s="226">
        <v>1</v>
      </c>
      <c r="U11" s="226">
        <v>4</v>
      </c>
      <c r="V11" s="226">
        <v>0</v>
      </c>
      <c r="W11" s="226">
        <v>1</v>
      </c>
      <c r="X11" s="226">
        <v>0</v>
      </c>
      <c r="Y11" s="248">
        <v>4</v>
      </c>
      <c r="Z11" s="227">
        <f>SUM(C11:Y11)</f>
        <v>41</v>
      </c>
      <c r="AA11" t="s">
        <v>106</v>
      </c>
    </row>
    <row r="12" spans="2:27" x14ac:dyDescent="0.25">
      <c r="B12" s="225" t="s">
        <v>107</v>
      </c>
      <c r="C12" s="226">
        <v>5</v>
      </c>
      <c r="D12" s="226">
        <v>3</v>
      </c>
      <c r="E12" s="226">
        <v>2</v>
      </c>
      <c r="F12" s="226">
        <v>4</v>
      </c>
      <c r="G12" s="226">
        <v>4</v>
      </c>
      <c r="H12" s="226">
        <v>7</v>
      </c>
      <c r="I12" s="226">
        <v>4</v>
      </c>
      <c r="J12" s="226">
        <v>0</v>
      </c>
      <c r="K12" s="226">
        <v>1</v>
      </c>
      <c r="L12" s="226">
        <v>1</v>
      </c>
      <c r="M12" s="226">
        <v>0</v>
      </c>
      <c r="N12" s="226">
        <v>0</v>
      </c>
      <c r="O12" s="226">
        <v>0</v>
      </c>
      <c r="P12" s="226">
        <v>0</v>
      </c>
      <c r="Q12" s="226">
        <v>2</v>
      </c>
      <c r="R12" s="226">
        <v>0</v>
      </c>
      <c r="S12" s="226">
        <v>0</v>
      </c>
      <c r="T12" s="226">
        <v>3</v>
      </c>
      <c r="U12" s="226">
        <v>1</v>
      </c>
      <c r="V12" s="226">
        <v>0</v>
      </c>
      <c r="W12" s="226">
        <v>0</v>
      </c>
      <c r="X12" s="226">
        <v>0</v>
      </c>
      <c r="Y12" s="248">
        <v>2</v>
      </c>
      <c r="Z12" s="227">
        <f>SUM(C12:Y12)</f>
        <v>39</v>
      </c>
      <c r="AA12" t="s">
        <v>107</v>
      </c>
    </row>
    <row r="13" spans="2:27" x14ac:dyDescent="0.25">
      <c r="B13" s="225" t="s">
        <v>108</v>
      </c>
      <c r="C13" s="226">
        <v>0</v>
      </c>
      <c r="D13" s="226">
        <v>4</v>
      </c>
      <c r="E13" s="226">
        <v>3</v>
      </c>
      <c r="F13" s="226">
        <v>4</v>
      </c>
      <c r="G13" s="226">
        <v>1</v>
      </c>
      <c r="H13" s="226">
        <v>0</v>
      </c>
      <c r="I13" s="226">
        <v>4</v>
      </c>
      <c r="J13" s="226">
        <v>0</v>
      </c>
      <c r="K13" s="226">
        <v>0</v>
      </c>
      <c r="L13" s="226">
        <v>6</v>
      </c>
      <c r="M13" s="226">
        <v>2</v>
      </c>
      <c r="N13" s="226">
        <v>2</v>
      </c>
      <c r="O13" s="226">
        <v>5</v>
      </c>
      <c r="P13" s="226">
        <v>2</v>
      </c>
      <c r="Q13" s="226">
        <v>0</v>
      </c>
      <c r="R13" s="226">
        <v>1</v>
      </c>
      <c r="S13" s="226">
        <v>0</v>
      </c>
      <c r="T13" s="226">
        <v>0</v>
      </c>
      <c r="U13" s="226">
        <v>1</v>
      </c>
      <c r="V13" s="226">
        <v>0</v>
      </c>
      <c r="W13" s="226">
        <v>0</v>
      </c>
      <c r="X13" s="226">
        <v>0</v>
      </c>
      <c r="Y13" s="248">
        <v>0</v>
      </c>
      <c r="Z13" s="227">
        <f>SUM(C13:Y13)</f>
        <v>35</v>
      </c>
      <c r="AA13" t="s">
        <v>108</v>
      </c>
    </row>
    <row r="14" spans="2:27" x14ac:dyDescent="0.25">
      <c r="B14" s="225" t="s">
        <v>109</v>
      </c>
      <c r="C14" s="226">
        <v>0</v>
      </c>
      <c r="D14" s="226">
        <v>0</v>
      </c>
      <c r="E14" s="226">
        <v>0</v>
      </c>
      <c r="F14" s="226">
        <v>2</v>
      </c>
      <c r="G14" s="226">
        <v>0</v>
      </c>
      <c r="H14" s="226">
        <v>0</v>
      </c>
      <c r="I14" s="226">
        <v>2</v>
      </c>
      <c r="J14" s="226">
        <v>1</v>
      </c>
      <c r="K14" s="226">
        <v>0</v>
      </c>
      <c r="L14" s="226">
        <v>3</v>
      </c>
      <c r="M14" s="226">
        <v>1</v>
      </c>
      <c r="N14" s="226">
        <v>0</v>
      </c>
      <c r="O14" s="226">
        <v>0</v>
      </c>
      <c r="P14" s="226">
        <v>1</v>
      </c>
      <c r="Q14" s="226">
        <v>1</v>
      </c>
      <c r="R14" s="226">
        <v>4</v>
      </c>
      <c r="S14" s="226">
        <v>0</v>
      </c>
      <c r="T14" s="226">
        <v>1</v>
      </c>
      <c r="U14" s="226">
        <v>0</v>
      </c>
      <c r="V14" s="226">
        <v>3</v>
      </c>
      <c r="W14" s="226">
        <v>1</v>
      </c>
      <c r="X14" s="226">
        <v>1</v>
      </c>
      <c r="Y14" s="248">
        <v>1</v>
      </c>
      <c r="Z14" s="227">
        <f>SUM(C14:Y14)</f>
        <v>22</v>
      </c>
      <c r="AA14" t="s">
        <v>109</v>
      </c>
    </row>
    <row r="15" spans="2:27" x14ac:dyDescent="0.25">
      <c r="B15" s="225" t="s">
        <v>110</v>
      </c>
      <c r="C15" s="226">
        <v>1</v>
      </c>
      <c r="D15" s="226">
        <v>1</v>
      </c>
      <c r="E15" s="226">
        <v>2</v>
      </c>
      <c r="F15" s="226">
        <v>1</v>
      </c>
      <c r="G15" s="226">
        <v>1</v>
      </c>
      <c r="H15" s="226">
        <v>0</v>
      </c>
      <c r="I15" s="226">
        <v>0</v>
      </c>
      <c r="J15" s="226">
        <v>0</v>
      </c>
      <c r="K15" s="226">
        <v>1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2</v>
      </c>
      <c r="R15" s="226">
        <v>1</v>
      </c>
      <c r="S15" s="226">
        <v>4</v>
      </c>
      <c r="T15" s="226">
        <v>4</v>
      </c>
      <c r="U15" s="226">
        <v>0</v>
      </c>
      <c r="V15" s="226">
        <v>0</v>
      </c>
      <c r="W15" s="226">
        <v>0</v>
      </c>
      <c r="X15" s="226">
        <v>2</v>
      </c>
      <c r="Y15" s="248">
        <v>1</v>
      </c>
      <c r="Z15" s="227">
        <f>SUM(C15:Y15)</f>
        <v>21</v>
      </c>
      <c r="AA15" t="s">
        <v>110</v>
      </c>
    </row>
    <row r="16" spans="2:27" x14ac:dyDescent="0.25">
      <c r="B16" s="225" t="s">
        <v>111</v>
      </c>
      <c r="C16" s="226">
        <v>0</v>
      </c>
      <c r="D16" s="226">
        <v>1</v>
      </c>
      <c r="E16" s="226">
        <v>2</v>
      </c>
      <c r="F16" s="226">
        <v>0</v>
      </c>
      <c r="G16" s="226">
        <v>5</v>
      </c>
      <c r="H16" s="226">
        <v>0</v>
      </c>
      <c r="I16" s="226">
        <v>0</v>
      </c>
      <c r="J16" s="226">
        <v>1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2</v>
      </c>
      <c r="Q16" s="226">
        <v>0</v>
      </c>
      <c r="R16" s="226">
        <v>1</v>
      </c>
      <c r="S16" s="226">
        <v>0</v>
      </c>
      <c r="T16" s="226">
        <v>0</v>
      </c>
      <c r="U16" s="226">
        <v>1</v>
      </c>
      <c r="V16" s="226">
        <v>2</v>
      </c>
      <c r="W16" s="226">
        <v>0</v>
      </c>
      <c r="X16" s="226">
        <v>1</v>
      </c>
      <c r="Y16" s="248">
        <v>0</v>
      </c>
      <c r="Z16" s="227">
        <f>SUM(C16:Y16)</f>
        <v>16</v>
      </c>
      <c r="AA16" t="s">
        <v>111</v>
      </c>
    </row>
    <row r="17" spans="2:27" x14ac:dyDescent="0.25">
      <c r="B17" s="225" t="s">
        <v>112</v>
      </c>
      <c r="C17" s="226">
        <v>0</v>
      </c>
      <c r="D17" s="226">
        <v>0</v>
      </c>
      <c r="E17" s="226">
        <v>1</v>
      </c>
      <c r="F17" s="226">
        <v>0</v>
      </c>
      <c r="G17" s="226">
        <v>3</v>
      </c>
      <c r="H17" s="226">
        <v>1</v>
      </c>
      <c r="I17" s="226">
        <v>0</v>
      </c>
      <c r="J17" s="226">
        <v>0</v>
      </c>
      <c r="K17" s="226">
        <v>0</v>
      </c>
      <c r="L17" s="226">
        <v>2</v>
      </c>
      <c r="M17" s="226">
        <v>3</v>
      </c>
      <c r="N17" s="226">
        <v>1</v>
      </c>
      <c r="O17" s="226">
        <v>1</v>
      </c>
      <c r="P17" s="226">
        <v>1</v>
      </c>
      <c r="Q17" s="226">
        <v>1</v>
      </c>
      <c r="R17" s="226">
        <v>0</v>
      </c>
      <c r="S17" s="226">
        <v>1</v>
      </c>
      <c r="T17" s="226">
        <v>0</v>
      </c>
      <c r="U17" s="226">
        <v>0</v>
      </c>
      <c r="V17" s="226">
        <v>0</v>
      </c>
      <c r="W17" s="226">
        <v>1</v>
      </c>
      <c r="X17" s="226">
        <v>0</v>
      </c>
      <c r="Y17" s="248">
        <v>0</v>
      </c>
      <c r="Z17" s="227">
        <f>SUM(C17:Y17)</f>
        <v>16</v>
      </c>
      <c r="AA17" t="s">
        <v>112</v>
      </c>
    </row>
    <row r="18" spans="2:27" x14ac:dyDescent="0.25">
      <c r="B18" s="225" t="s">
        <v>114</v>
      </c>
      <c r="C18" s="226">
        <v>0</v>
      </c>
      <c r="D18" s="226">
        <v>0</v>
      </c>
      <c r="E18" s="226">
        <v>1</v>
      </c>
      <c r="F18" s="226">
        <v>1</v>
      </c>
      <c r="G18" s="226">
        <v>1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1</v>
      </c>
      <c r="N18" s="226">
        <v>2</v>
      </c>
      <c r="O18" s="226">
        <v>2</v>
      </c>
      <c r="P18" s="226">
        <v>0</v>
      </c>
      <c r="Q18" s="226">
        <v>1</v>
      </c>
      <c r="R18" s="226">
        <v>0</v>
      </c>
      <c r="S18" s="226">
        <v>2</v>
      </c>
      <c r="T18" s="226">
        <v>1</v>
      </c>
      <c r="U18" s="226">
        <v>0</v>
      </c>
      <c r="V18" s="226">
        <v>0</v>
      </c>
      <c r="W18" s="226">
        <v>1</v>
      </c>
      <c r="X18" s="226">
        <v>0</v>
      </c>
      <c r="Y18" s="248">
        <v>1</v>
      </c>
      <c r="Z18" s="227">
        <f>SUM(C18:Y18)</f>
        <v>14</v>
      </c>
      <c r="AA18" t="s">
        <v>114</v>
      </c>
    </row>
    <row r="19" spans="2:27" x14ac:dyDescent="0.25">
      <c r="B19" s="225" t="s">
        <v>115</v>
      </c>
      <c r="C19" s="226">
        <v>0</v>
      </c>
      <c r="D19" s="226">
        <v>0</v>
      </c>
      <c r="E19" s="226">
        <v>0</v>
      </c>
      <c r="F19" s="226">
        <v>2</v>
      </c>
      <c r="G19" s="226">
        <v>3</v>
      </c>
      <c r="H19" s="226">
        <v>0</v>
      </c>
      <c r="I19" s="226">
        <v>0</v>
      </c>
      <c r="J19" s="226">
        <v>1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1</v>
      </c>
      <c r="Q19" s="226">
        <v>0</v>
      </c>
      <c r="R19" s="226">
        <v>0</v>
      </c>
      <c r="S19" s="226">
        <v>0</v>
      </c>
      <c r="T19" s="226">
        <v>2</v>
      </c>
      <c r="U19" s="226">
        <v>2</v>
      </c>
      <c r="V19" s="226">
        <v>0</v>
      </c>
      <c r="W19" s="226">
        <v>0</v>
      </c>
      <c r="X19" s="226">
        <v>1</v>
      </c>
      <c r="Y19" s="248">
        <v>2</v>
      </c>
      <c r="Z19" s="227">
        <f>SUM(C19:Y19)</f>
        <v>14</v>
      </c>
      <c r="AA19" t="s">
        <v>115</v>
      </c>
    </row>
    <row r="20" spans="2:27" x14ac:dyDescent="0.25">
      <c r="B20" s="225" t="s">
        <v>113</v>
      </c>
      <c r="C20" s="226">
        <v>1</v>
      </c>
      <c r="D20" s="226">
        <v>0</v>
      </c>
      <c r="E20" s="226">
        <v>2</v>
      </c>
      <c r="F20" s="226">
        <v>2</v>
      </c>
      <c r="G20" s="226">
        <v>0</v>
      </c>
      <c r="H20" s="226">
        <v>1</v>
      </c>
      <c r="I20" s="226">
        <v>2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1</v>
      </c>
      <c r="Q20" s="226">
        <v>0</v>
      </c>
      <c r="R20" s="226">
        <v>1</v>
      </c>
      <c r="S20" s="226">
        <v>0</v>
      </c>
      <c r="T20" s="226">
        <v>0</v>
      </c>
      <c r="U20" s="226">
        <v>1</v>
      </c>
      <c r="V20" s="226">
        <v>0</v>
      </c>
      <c r="W20" s="226">
        <v>2</v>
      </c>
      <c r="X20" s="226">
        <v>0</v>
      </c>
      <c r="Y20" s="248">
        <v>0</v>
      </c>
      <c r="Z20" s="227">
        <f>SUM(C20:Y20)</f>
        <v>13</v>
      </c>
      <c r="AA20" t="s">
        <v>113</v>
      </c>
    </row>
    <row r="21" spans="2:27" x14ac:dyDescent="0.25">
      <c r="B21" s="225" t="s">
        <v>117</v>
      </c>
      <c r="C21" s="226">
        <v>0</v>
      </c>
      <c r="D21" s="226">
        <v>0</v>
      </c>
      <c r="E21" s="226">
        <v>0</v>
      </c>
      <c r="F21" s="226">
        <v>0</v>
      </c>
      <c r="G21" s="226">
        <v>1</v>
      </c>
      <c r="H21" s="226">
        <v>0</v>
      </c>
      <c r="I21" s="226">
        <v>0</v>
      </c>
      <c r="J21" s="226">
        <v>1</v>
      </c>
      <c r="K21" s="226">
        <v>1</v>
      </c>
      <c r="L21" s="226">
        <v>0</v>
      </c>
      <c r="M21" s="226">
        <v>0</v>
      </c>
      <c r="N21" s="226">
        <v>1</v>
      </c>
      <c r="O21" s="226">
        <v>0</v>
      </c>
      <c r="P21" s="226">
        <v>1</v>
      </c>
      <c r="Q21" s="226">
        <v>0</v>
      </c>
      <c r="R21" s="226">
        <v>0</v>
      </c>
      <c r="S21" s="226">
        <v>0</v>
      </c>
      <c r="T21" s="226">
        <v>1</v>
      </c>
      <c r="U21" s="226">
        <v>1</v>
      </c>
      <c r="V21" s="226">
        <v>0</v>
      </c>
      <c r="W21" s="226">
        <v>1</v>
      </c>
      <c r="X21" s="226">
        <v>0</v>
      </c>
      <c r="Y21" s="248">
        <v>2</v>
      </c>
      <c r="Z21" s="227">
        <f>SUM(C21:Y21)</f>
        <v>10</v>
      </c>
      <c r="AA21" t="s">
        <v>117</v>
      </c>
    </row>
    <row r="22" spans="2:27" x14ac:dyDescent="0.25">
      <c r="B22" s="225" t="s">
        <v>116</v>
      </c>
      <c r="C22" s="226">
        <v>0</v>
      </c>
      <c r="D22" s="226">
        <v>1</v>
      </c>
      <c r="E22" s="226">
        <v>1</v>
      </c>
      <c r="F22" s="226">
        <v>3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2</v>
      </c>
      <c r="R22" s="226">
        <v>0</v>
      </c>
      <c r="S22" s="226">
        <v>2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48">
        <v>0</v>
      </c>
      <c r="Z22" s="227">
        <f>SUM(C22:Y22)</f>
        <v>9</v>
      </c>
      <c r="AA22" t="s">
        <v>116</v>
      </c>
    </row>
    <row r="23" spans="2:27" x14ac:dyDescent="0.25">
      <c r="B23" s="225" t="s">
        <v>118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2</v>
      </c>
      <c r="N23" s="226">
        <v>0</v>
      </c>
      <c r="O23" s="226">
        <v>0</v>
      </c>
      <c r="P23" s="226">
        <v>0</v>
      </c>
      <c r="Q23" s="226">
        <v>1</v>
      </c>
      <c r="R23" s="226">
        <v>0</v>
      </c>
      <c r="S23" s="226">
        <v>0</v>
      </c>
      <c r="T23" s="226">
        <v>2</v>
      </c>
      <c r="U23" s="226">
        <v>1</v>
      </c>
      <c r="V23" s="226">
        <v>1</v>
      </c>
      <c r="W23" s="226">
        <v>0</v>
      </c>
      <c r="X23" s="226">
        <v>0</v>
      </c>
      <c r="Y23" s="248">
        <v>1</v>
      </c>
      <c r="Z23" s="227">
        <f>SUM(C23:Y23)</f>
        <v>8</v>
      </c>
      <c r="AA23" t="s">
        <v>118</v>
      </c>
    </row>
    <row r="24" spans="2:27" x14ac:dyDescent="0.25">
      <c r="B24" s="225" t="s">
        <v>123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1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48">
        <v>2</v>
      </c>
      <c r="Z24" s="227">
        <f>SUM(C24:Y24)</f>
        <v>3</v>
      </c>
      <c r="AA24" t="s">
        <v>123</v>
      </c>
    </row>
    <row r="25" spans="2:27" x14ac:dyDescent="0.25">
      <c r="B25" s="225" t="s">
        <v>119</v>
      </c>
      <c r="C25" s="226">
        <v>1</v>
      </c>
      <c r="D25" s="226">
        <v>1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48">
        <v>0</v>
      </c>
      <c r="Z25" s="227">
        <f>SUM(C25:Y25)</f>
        <v>2</v>
      </c>
      <c r="AA25" t="s">
        <v>119</v>
      </c>
    </row>
    <row r="26" spans="2:27" x14ac:dyDescent="0.25">
      <c r="B26" s="225" t="s">
        <v>120</v>
      </c>
      <c r="C26" s="226">
        <v>0</v>
      </c>
      <c r="D26" s="226">
        <v>0</v>
      </c>
      <c r="E26" s="226">
        <v>0</v>
      </c>
      <c r="F26" s="226">
        <v>0</v>
      </c>
      <c r="G26" s="226">
        <v>2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0</v>
      </c>
      <c r="W26" s="226">
        <v>0</v>
      </c>
      <c r="X26" s="226">
        <v>0</v>
      </c>
      <c r="Y26" s="248">
        <v>0</v>
      </c>
      <c r="Z26" s="227">
        <f>SUM(C26:Y26)</f>
        <v>2</v>
      </c>
      <c r="AA26" t="s">
        <v>120</v>
      </c>
    </row>
    <row r="27" spans="2:27" x14ac:dyDescent="0.25">
      <c r="B27" s="225" t="s">
        <v>121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2</v>
      </c>
      <c r="X27" s="226">
        <v>0</v>
      </c>
      <c r="Y27" s="248">
        <v>0</v>
      </c>
      <c r="Z27" s="227">
        <f>SUM(C27:Y27)</f>
        <v>2</v>
      </c>
      <c r="AA27" t="s">
        <v>121</v>
      </c>
    </row>
    <row r="28" spans="2:27" x14ac:dyDescent="0.25">
      <c r="B28" s="225" t="s">
        <v>122</v>
      </c>
      <c r="C28" s="226">
        <v>0</v>
      </c>
      <c r="D28" s="226">
        <v>0</v>
      </c>
      <c r="E28" s="226">
        <v>1</v>
      </c>
      <c r="F28" s="226">
        <v>0</v>
      </c>
      <c r="G28" s="226">
        <v>0</v>
      </c>
      <c r="H28" s="226">
        <v>0</v>
      </c>
      <c r="I28" s="226">
        <v>0</v>
      </c>
      <c r="J28" s="226">
        <v>1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48">
        <v>0</v>
      </c>
      <c r="Z28" s="227">
        <f>SUM(C28:Y28)</f>
        <v>2</v>
      </c>
      <c r="AA28" t="s">
        <v>122</v>
      </c>
    </row>
    <row r="29" spans="2:27" x14ac:dyDescent="0.25">
      <c r="B29" s="225" t="s">
        <v>124</v>
      </c>
      <c r="C29" s="226">
        <v>1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48">
        <v>0</v>
      </c>
      <c r="Z29" s="227">
        <f>SUM(C29:Y29)</f>
        <v>1</v>
      </c>
      <c r="AA29" t="s">
        <v>124</v>
      </c>
    </row>
    <row r="30" spans="2:27" x14ac:dyDescent="0.25">
      <c r="B30" s="225" t="s">
        <v>125</v>
      </c>
      <c r="C30" s="226">
        <v>0</v>
      </c>
      <c r="D30" s="226">
        <v>1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48">
        <v>0</v>
      </c>
      <c r="Z30" s="227">
        <f>SUM(C30:Y30)</f>
        <v>1</v>
      </c>
      <c r="AA30" t="s">
        <v>125</v>
      </c>
    </row>
    <row r="31" spans="2:27" x14ac:dyDescent="0.25">
      <c r="B31" s="225" t="s">
        <v>126</v>
      </c>
      <c r="C31" s="226">
        <v>0</v>
      </c>
      <c r="D31" s="226">
        <v>0</v>
      </c>
      <c r="E31" s="226">
        <v>1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  <c r="W31" s="226">
        <v>0</v>
      </c>
      <c r="X31" s="226">
        <v>0</v>
      </c>
      <c r="Y31" s="248">
        <v>0</v>
      </c>
      <c r="Z31" s="227">
        <f>SUM(C31:Y31)</f>
        <v>1</v>
      </c>
      <c r="AA31" t="s">
        <v>126</v>
      </c>
    </row>
    <row r="32" spans="2:27" x14ac:dyDescent="0.25">
      <c r="B32" s="225" t="s">
        <v>127</v>
      </c>
      <c r="C32" s="226">
        <v>0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1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48">
        <v>0</v>
      </c>
      <c r="Z32" s="227">
        <f>SUM(C32:Y32)</f>
        <v>1</v>
      </c>
      <c r="AA32" t="s">
        <v>127</v>
      </c>
    </row>
    <row r="33" spans="2:27" x14ac:dyDescent="0.25">
      <c r="B33" s="225" t="s">
        <v>128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1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48">
        <v>0</v>
      </c>
      <c r="Z33" s="227">
        <f>SUM(C33:Y33)</f>
        <v>1</v>
      </c>
      <c r="AA33" t="s">
        <v>128</v>
      </c>
    </row>
    <row r="34" spans="2:27" x14ac:dyDescent="0.25">
      <c r="B34" s="225" t="s">
        <v>133</v>
      </c>
      <c r="C34" s="226">
        <v>0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6">
        <v>0</v>
      </c>
      <c r="W34" s="226">
        <v>0</v>
      </c>
      <c r="X34" s="226">
        <v>0</v>
      </c>
      <c r="Y34" s="248">
        <v>1</v>
      </c>
      <c r="Z34" s="227">
        <f>SUM(C34:Y34)</f>
        <v>1</v>
      </c>
      <c r="AA34" t="s">
        <v>133</v>
      </c>
    </row>
    <row r="35" spans="2:27" x14ac:dyDescent="0.25">
      <c r="B35" s="225" t="s">
        <v>129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6">
        <v>0</v>
      </c>
      <c r="W35" s="226">
        <v>0</v>
      </c>
      <c r="X35" s="226">
        <v>0</v>
      </c>
      <c r="Y35" s="248">
        <v>0</v>
      </c>
      <c r="Z35" s="227">
        <f>SUM(C35:Y35)</f>
        <v>0</v>
      </c>
      <c r="AA35" t="s">
        <v>129</v>
      </c>
    </row>
    <row r="36" spans="2:27" x14ac:dyDescent="0.25">
      <c r="B36" s="225" t="s">
        <v>130</v>
      </c>
      <c r="C36" s="226">
        <v>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  <c r="W36" s="226">
        <v>0</v>
      </c>
      <c r="X36" s="226">
        <v>0</v>
      </c>
      <c r="Y36" s="248">
        <v>0</v>
      </c>
      <c r="Z36" s="227">
        <f>SUM(C36:Y36)</f>
        <v>0</v>
      </c>
      <c r="AA36" t="s">
        <v>130</v>
      </c>
    </row>
    <row r="37" spans="2:27" x14ac:dyDescent="0.25">
      <c r="B37" s="225" t="s">
        <v>131</v>
      </c>
      <c r="C37" s="226">
        <v>0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48">
        <v>0</v>
      </c>
      <c r="Z37" s="227">
        <f>SUM(C37:Y37)</f>
        <v>0</v>
      </c>
      <c r="AA37" t="s">
        <v>131</v>
      </c>
    </row>
    <row r="38" spans="2:27" x14ac:dyDescent="0.25">
      <c r="B38" s="225" t="s">
        <v>132</v>
      </c>
      <c r="C38" s="226">
        <v>0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6">
        <v>0</v>
      </c>
      <c r="W38" s="226">
        <v>0</v>
      </c>
      <c r="X38" s="226">
        <v>0</v>
      </c>
      <c r="Y38" s="248">
        <v>0</v>
      </c>
      <c r="Z38" s="227">
        <f>SUM(C38:Y38)</f>
        <v>0</v>
      </c>
      <c r="AA38" t="s">
        <v>132</v>
      </c>
    </row>
    <row r="39" spans="2:27" ht="16.5" thickBot="1" x14ac:dyDescent="0.3">
      <c r="B39" s="228" t="s">
        <v>6</v>
      </c>
      <c r="C39" s="229">
        <f>SUM(C4:C38)</f>
        <v>275</v>
      </c>
      <c r="D39" s="229">
        <f t="shared" ref="D39:X39" si="0">SUM(D4:D38)</f>
        <v>266</v>
      </c>
      <c r="E39" s="229">
        <f t="shared" si="0"/>
        <v>161</v>
      </c>
      <c r="F39" s="229">
        <f t="shared" si="0"/>
        <v>225</v>
      </c>
      <c r="G39" s="229">
        <f t="shared" si="0"/>
        <v>226</v>
      </c>
      <c r="H39" s="229">
        <f t="shared" si="0"/>
        <v>123</v>
      </c>
      <c r="I39" s="229">
        <f t="shared" si="0"/>
        <v>182</v>
      </c>
      <c r="J39" s="229">
        <f t="shared" si="0"/>
        <v>175</v>
      </c>
      <c r="K39" s="229">
        <f t="shared" si="0"/>
        <v>125</v>
      </c>
      <c r="L39" s="229">
        <f t="shared" si="0"/>
        <v>219</v>
      </c>
      <c r="M39" s="229">
        <f t="shared" si="0"/>
        <v>189</v>
      </c>
      <c r="N39" s="229">
        <f t="shared" si="0"/>
        <v>135</v>
      </c>
      <c r="O39" s="229">
        <f t="shared" si="0"/>
        <v>242</v>
      </c>
      <c r="P39" s="229">
        <f t="shared" si="0"/>
        <v>150</v>
      </c>
      <c r="Q39" s="229">
        <f t="shared" si="0"/>
        <v>152</v>
      </c>
      <c r="R39" s="229">
        <f t="shared" si="0"/>
        <v>108</v>
      </c>
      <c r="S39" s="229">
        <f t="shared" si="0"/>
        <v>106</v>
      </c>
      <c r="T39" s="229">
        <f t="shared" si="0"/>
        <v>198</v>
      </c>
      <c r="U39" s="229">
        <f t="shared" si="0"/>
        <v>228</v>
      </c>
      <c r="V39" s="229">
        <f t="shared" si="0"/>
        <v>148</v>
      </c>
      <c r="W39" s="229">
        <f t="shared" si="0"/>
        <v>178</v>
      </c>
      <c r="X39" s="229">
        <f t="shared" si="0"/>
        <v>116</v>
      </c>
      <c r="Y39" s="249">
        <f>SUM(Y4:Y38)</f>
        <v>153</v>
      </c>
      <c r="Z39" s="230">
        <f>SUM(Z4:Z38)</f>
        <v>4080</v>
      </c>
    </row>
    <row r="41" spans="2:27" ht="15.75" thickBot="1" x14ac:dyDescent="0.3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2:27" ht="16.5" thickBot="1" x14ac:dyDescent="0.3">
      <c r="B42" s="344" t="s">
        <v>134</v>
      </c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6"/>
      <c r="Z42" s="347"/>
    </row>
    <row r="43" spans="2:27" x14ac:dyDescent="0.25">
      <c r="B43" s="231" t="s">
        <v>40</v>
      </c>
      <c r="C43" s="232">
        <v>1999</v>
      </c>
      <c r="D43" s="232">
        <v>2000</v>
      </c>
      <c r="E43" s="232">
        <v>2001</v>
      </c>
      <c r="F43" s="232">
        <v>2002</v>
      </c>
      <c r="G43" s="232">
        <v>2003</v>
      </c>
      <c r="H43" s="232">
        <v>2004</v>
      </c>
      <c r="I43" s="232">
        <v>2005</v>
      </c>
      <c r="J43" s="232">
        <v>2006</v>
      </c>
      <c r="K43" s="232">
        <v>2007</v>
      </c>
      <c r="L43" s="232">
        <v>2008</v>
      </c>
      <c r="M43" s="232">
        <v>2009</v>
      </c>
      <c r="N43" s="232">
        <v>2010</v>
      </c>
      <c r="O43" s="232">
        <v>2011</v>
      </c>
      <c r="P43" s="232">
        <v>2012</v>
      </c>
      <c r="Q43" s="232">
        <v>2013</v>
      </c>
      <c r="R43" s="232">
        <v>2014</v>
      </c>
      <c r="S43" s="232">
        <v>2015</v>
      </c>
      <c r="T43" s="232">
        <v>2016</v>
      </c>
      <c r="U43" s="232">
        <v>2017</v>
      </c>
      <c r="V43" s="232">
        <v>2018</v>
      </c>
      <c r="W43" s="232">
        <v>2019</v>
      </c>
      <c r="X43" s="232">
        <v>2020</v>
      </c>
      <c r="Y43" s="250">
        <v>2021</v>
      </c>
      <c r="Z43" s="233" t="s">
        <v>6</v>
      </c>
    </row>
    <row r="44" spans="2:27" ht="14.25" customHeight="1" x14ac:dyDescent="0.25">
      <c r="B44" s="225" t="s">
        <v>97</v>
      </c>
      <c r="C44" s="234">
        <v>182.05</v>
      </c>
      <c r="D44" s="234">
        <v>449.82</v>
      </c>
      <c r="E44" s="234">
        <v>81.400000000000006</v>
      </c>
      <c r="F44" s="234">
        <v>138.22</v>
      </c>
      <c r="G44" s="234">
        <v>237.06</v>
      </c>
      <c r="H44" s="234">
        <v>74.5</v>
      </c>
      <c r="I44" s="234">
        <v>133.5</v>
      </c>
      <c r="J44" s="234">
        <v>174.6</v>
      </c>
      <c r="K44" s="234">
        <v>100.4</v>
      </c>
      <c r="L44" s="234">
        <v>263.3</v>
      </c>
      <c r="M44" s="234">
        <v>266.60000000000002</v>
      </c>
      <c r="N44" s="234">
        <v>113.3</v>
      </c>
      <c r="O44" s="234">
        <v>572.9</v>
      </c>
      <c r="P44" s="234">
        <v>406.7</v>
      </c>
      <c r="Q44" s="234">
        <v>732.5</v>
      </c>
      <c r="R44" s="234">
        <v>231.2</v>
      </c>
      <c r="S44" s="234">
        <v>40.79</v>
      </c>
      <c r="T44" s="234">
        <v>315.38</v>
      </c>
      <c r="U44" s="234">
        <v>726.68</v>
      </c>
      <c r="V44" s="234">
        <v>804.47</v>
      </c>
      <c r="W44" s="234">
        <v>410.92</v>
      </c>
      <c r="X44" s="234">
        <v>1077.2</v>
      </c>
      <c r="Y44" s="259">
        <v>1368.1379999999999</v>
      </c>
      <c r="Z44" s="235">
        <f>SUM(C44:Y44)</f>
        <v>8901.6280000000006</v>
      </c>
      <c r="AA44" t="s">
        <v>97</v>
      </c>
    </row>
    <row r="45" spans="2:27" x14ac:dyDescent="0.25">
      <c r="B45" s="225" t="s">
        <v>102</v>
      </c>
      <c r="C45" s="234">
        <v>142.4</v>
      </c>
      <c r="D45" s="234">
        <v>203.5</v>
      </c>
      <c r="E45" s="234">
        <v>81.5</v>
      </c>
      <c r="F45" s="234">
        <v>117.56</v>
      </c>
      <c r="G45" s="234">
        <v>130.15</v>
      </c>
      <c r="H45" s="234">
        <v>21</v>
      </c>
      <c r="I45" s="234">
        <v>90.7</v>
      </c>
      <c r="J45" s="234">
        <v>245.8</v>
      </c>
      <c r="K45" s="234">
        <v>30.9</v>
      </c>
      <c r="L45" s="234">
        <v>181</v>
      </c>
      <c r="M45" s="234">
        <v>16</v>
      </c>
      <c r="N45" s="234">
        <v>0</v>
      </c>
      <c r="O45" s="234">
        <v>1077</v>
      </c>
      <c r="P45" s="234">
        <v>5</v>
      </c>
      <c r="Q45" s="234">
        <v>1201</v>
      </c>
      <c r="R45" s="234">
        <v>85</v>
      </c>
      <c r="S45" s="234">
        <v>44</v>
      </c>
      <c r="T45" s="234">
        <v>355.84</v>
      </c>
      <c r="U45" s="234">
        <v>330.16</v>
      </c>
      <c r="V45" s="234">
        <v>240.37</v>
      </c>
      <c r="W45" s="234">
        <v>1928.43</v>
      </c>
      <c r="X45" s="234">
        <v>276.69</v>
      </c>
      <c r="Y45" s="260">
        <v>1713.77</v>
      </c>
      <c r="Z45" s="235">
        <f>SUM(C45:Y45)</f>
        <v>8517.77</v>
      </c>
      <c r="AA45" t="s">
        <v>102</v>
      </c>
    </row>
    <row r="46" spans="2:27" x14ac:dyDescent="0.25">
      <c r="B46" s="225" t="s">
        <v>100</v>
      </c>
      <c r="C46" s="234">
        <v>135.79</v>
      </c>
      <c r="D46" s="234">
        <v>121.36</v>
      </c>
      <c r="E46" s="234">
        <v>102.7</v>
      </c>
      <c r="F46" s="234">
        <v>40.869999999999997</v>
      </c>
      <c r="G46" s="234">
        <v>101.7</v>
      </c>
      <c r="H46" s="234">
        <v>46.9</v>
      </c>
      <c r="I46" s="234">
        <v>95.5</v>
      </c>
      <c r="J46" s="234">
        <v>223.2</v>
      </c>
      <c r="K46" s="234">
        <v>138.5</v>
      </c>
      <c r="L46" s="234">
        <v>210.15</v>
      </c>
      <c r="M46" s="234">
        <v>162.6</v>
      </c>
      <c r="N46" s="234">
        <v>49.15</v>
      </c>
      <c r="O46" s="234">
        <v>353.2</v>
      </c>
      <c r="P46" s="234">
        <v>606.29999999999995</v>
      </c>
      <c r="Q46" s="234">
        <v>1331.58</v>
      </c>
      <c r="R46" s="234">
        <v>312.10000000000002</v>
      </c>
      <c r="S46" s="234">
        <v>176.25</v>
      </c>
      <c r="T46" s="234">
        <v>341.82</v>
      </c>
      <c r="U46" s="234">
        <v>1278.43</v>
      </c>
      <c r="V46" s="234">
        <v>312.66000000000003</v>
      </c>
      <c r="W46" s="234">
        <v>557.89</v>
      </c>
      <c r="X46" s="234">
        <v>275.10000000000002</v>
      </c>
      <c r="Y46" s="261">
        <v>1037.211</v>
      </c>
      <c r="Z46" s="235">
        <f>SUM(C46:Y46)</f>
        <v>8010.9610000000011</v>
      </c>
      <c r="AA46" t="s">
        <v>100</v>
      </c>
    </row>
    <row r="47" spans="2:27" x14ac:dyDescent="0.25">
      <c r="B47" s="225" t="s">
        <v>101</v>
      </c>
      <c r="C47" s="234">
        <v>47.59</v>
      </c>
      <c r="D47" s="234">
        <v>26.12</v>
      </c>
      <c r="E47" s="234">
        <v>10.4</v>
      </c>
      <c r="F47" s="234">
        <v>36.619999999999997</v>
      </c>
      <c r="G47" s="234">
        <v>45.91</v>
      </c>
      <c r="H47" s="234">
        <v>17.7</v>
      </c>
      <c r="I47" s="234">
        <v>24.05</v>
      </c>
      <c r="J47" s="234">
        <v>59.4</v>
      </c>
      <c r="K47" s="234">
        <v>42.3</v>
      </c>
      <c r="L47" s="234">
        <v>49.4</v>
      </c>
      <c r="M47" s="234">
        <v>112.61</v>
      </c>
      <c r="N47" s="234">
        <v>31.23</v>
      </c>
      <c r="O47" s="234">
        <v>58.5</v>
      </c>
      <c r="P47" s="234">
        <v>54.6</v>
      </c>
      <c r="Q47" s="234">
        <v>105</v>
      </c>
      <c r="R47" s="234">
        <v>71.150000000000006</v>
      </c>
      <c r="S47" s="234">
        <v>9.4499999999999993</v>
      </c>
      <c r="T47" s="234">
        <v>69.45</v>
      </c>
      <c r="U47" s="234">
        <v>879.28</v>
      </c>
      <c r="V47" s="234">
        <v>32.1</v>
      </c>
      <c r="W47" s="234">
        <v>186.28</v>
      </c>
      <c r="X47" s="234">
        <v>128.88999999999999</v>
      </c>
      <c r="Y47" s="259">
        <v>269.27600000000001</v>
      </c>
      <c r="Z47" s="235">
        <f>SUM(C47:Y47)</f>
        <v>2367.306</v>
      </c>
      <c r="AA47" t="s">
        <v>101</v>
      </c>
    </row>
    <row r="48" spans="2:27" x14ac:dyDescent="0.25">
      <c r="B48" s="225" t="s">
        <v>105</v>
      </c>
      <c r="C48" s="234">
        <v>5.5</v>
      </c>
      <c r="D48" s="234">
        <v>31</v>
      </c>
      <c r="E48" s="234">
        <v>2</v>
      </c>
      <c r="F48" s="234">
        <v>7</v>
      </c>
      <c r="G48" s="234">
        <v>7</v>
      </c>
      <c r="H48" s="234">
        <v>15</v>
      </c>
      <c r="I48" s="234">
        <v>10.5</v>
      </c>
      <c r="J48" s="234">
        <v>12</v>
      </c>
      <c r="K48" s="234">
        <v>1</v>
      </c>
      <c r="L48" s="234">
        <v>13</v>
      </c>
      <c r="M48" s="234">
        <v>2</v>
      </c>
      <c r="N48" s="234">
        <v>7.2</v>
      </c>
      <c r="O48" s="234">
        <v>65.5</v>
      </c>
      <c r="P48" s="234">
        <v>70</v>
      </c>
      <c r="Q48" s="234">
        <v>672</v>
      </c>
      <c r="R48" s="234">
        <v>6.2</v>
      </c>
      <c r="S48" s="234">
        <v>0.9</v>
      </c>
      <c r="T48" s="234">
        <v>2.4</v>
      </c>
      <c r="U48" s="234">
        <v>1.1000000000000001</v>
      </c>
      <c r="V48" s="234">
        <v>3.09</v>
      </c>
      <c r="W48" s="234">
        <v>99.51</v>
      </c>
      <c r="X48" s="234">
        <v>23.29</v>
      </c>
      <c r="Y48" s="251">
        <v>0</v>
      </c>
      <c r="Z48" s="235">
        <f>SUM(C48:Y48)</f>
        <v>1057.19</v>
      </c>
      <c r="AA48" t="s">
        <v>105</v>
      </c>
    </row>
    <row r="49" spans="2:27" x14ac:dyDescent="0.25">
      <c r="B49" s="225" t="s">
        <v>104</v>
      </c>
      <c r="C49" s="234">
        <v>9</v>
      </c>
      <c r="D49" s="234">
        <v>74</v>
      </c>
      <c r="E49" s="234">
        <v>10.5</v>
      </c>
      <c r="F49" s="234">
        <v>18.600000000000001</v>
      </c>
      <c r="G49" s="234">
        <v>25.5</v>
      </c>
      <c r="H49" s="234">
        <v>14</v>
      </c>
      <c r="I49" s="234">
        <v>12.7</v>
      </c>
      <c r="J49" s="234">
        <v>10</v>
      </c>
      <c r="K49" s="234">
        <v>0</v>
      </c>
      <c r="L49" s="234">
        <v>27.6</v>
      </c>
      <c r="M49" s="234">
        <v>19</v>
      </c>
      <c r="N49" s="234">
        <v>12</v>
      </c>
      <c r="O49" s="234">
        <v>0.5</v>
      </c>
      <c r="P49" s="234">
        <v>23.8</v>
      </c>
      <c r="Q49" s="234">
        <v>9.6999999999999993</v>
      </c>
      <c r="R49" s="234">
        <v>5.4</v>
      </c>
      <c r="S49" s="234">
        <v>48.2</v>
      </c>
      <c r="T49" s="234">
        <v>39.700000000000003</v>
      </c>
      <c r="U49" s="234">
        <v>70.3</v>
      </c>
      <c r="V49" s="234">
        <v>12.35</v>
      </c>
      <c r="W49" s="234">
        <v>18.53</v>
      </c>
      <c r="X49" s="234">
        <v>35.1</v>
      </c>
      <c r="Y49" s="259">
        <v>190.39699999999999</v>
      </c>
      <c r="Z49" s="235">
        <f>SUM(C49:Y49)</f>
        <v>686.87699999999995</v>
      </c>
      <c r="AA49" t="s">
        <v>104</v>
      </c>
    </row>
    <row r="50" spans="2:27" x14ac:dyDescent="0.25">
      <c r="B50" s="225" t="s">
        <v>114</v>
      </c>
      <c r="C50" s="234">
        <v>0</v>
      </c>
      <c r="D50" s="234">
        <v>0</v>
      </c>
      <c r="E50" s="234">
        <v>25</v>
      </c>
      <c r="F50" s="234">
        <v>16</v>
      </c>
      <c r="G50" s="234">
        <v>8</v>
      </c>
      <c r="H50" s="234">
        <v>0</v>
      </c>
      <c r="I50" s="234">
        <v>0</v>
      </c>
      <c r="J50" s="234">
        <v>0</v>
      </c>
      <c r="K50" s="234">
        <v>0</v>
      </c>
      <c r="L50" s="234">
        <v>0</v>
      </c>
      <c r="M50" s="234">
        <v>5</v>
      </c>
      <c r="N50" s="234">
        <v>21</v>
      </c>
      <c r="O50" s="234">
        <v>349</v>
      </c>
      <c r="P50" s="234">
        <v>0</v>
      </c>
      <c r="Q50" s="234">
        <v>10</v>
      </c>
      <c r="R50" s="234">
        <v>0</v>
      </c>
      <c r="S50" s="234">
        <v>16.399999999999999</v>
      </c>
      <c r="T50" s="234">
        <v>53.5</v>
      </c>
      <c r="U50" s="234">
        <v>0</v>
      </c>
      <c r="V50" s="234">
        <v>0</v>
      </c>
      <c r="W50" s="234">
        <v>11.35</v>
      </c>
      <c r="X50" s="234">
        <v>0</v>
      </c>
      <c r="Y50" s="251">
        <v>7.101</v>
      </c>
      <c r="Z50" s="235">
        <f>SUM(C50:Y50)</f>
        <v>522.351</v>
      </c>
      <c r="AA50" t="s">
        <v>114</v>
      </c>
    </row>
    <row r="51" spans="2:27" x14ac:dyDescent="0.25">
      <c r="B51" s="225" t="s">
        <v>113</v>
      </c>
      <c r="C51" s="234">
        <v>4</v>
      </c>
      <c r="D51" s="234">
        <v>0</v>
      </c>
      <c r="E51" s="234">
        <v>19</v>
      </c>
      <c r="F51" s="234">
        <v>80</v>
      </c>
      <c r="G51" s="234">
        <v>0</v>
      </c>
      <c r="H51" s="234">
        <v>2</v>
      </c>
      <c r="I51" s="234">
        <v>18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16</v>
      </c>
      <c r="Q51" s="234">
        <v>0</v>
      </c>
      <c r="R51" s="234">
        <v>10</v>
      </c>
      <c r="S51" s="234">
        <v>0</v>
      </c>
      <c r="T51" s="234">
        <v>0</v>
      </c>
      <c r="U51" s="234">
        <v>15.8</v>
      </c>
      <c r="V51" s="234">
        <v>0</v>
      </c>
      <c r="W51" s="234">
        <v>297.98</v>
      </c>
      <c r="X51" s="234">
        <v>0</v>
      </c>
      <c r="Y51" s="251">
        <v>0</v>
      </c>
      <c r="Z51" s="235">
        <f>SUM(C51:Y51)</f>
        <v>462.78000000000003</v>
      </c>
      <c r="AA51" t="s">
        <v>113</v>
      </c>
    </row>
    <row r="52" spans="2:27" x14ac:dyDescent="0.25">
      <c r="B52" s="225" t="s">
        <v>111</v>
      </c>
      <c r="C52" s="234">
        <v>0</v>
      </c>
      <c r="D52" s="234">
        <v>4</v>
      </c>
      <c r="E52" s="234">
        <v>33.799999999999997</v>
      </c>
      <c r="F52" s="234">
        <v>0</v>
      </c>
      <c r="G52" s="234">
        <v>38</v>
      </c>
      <c r="H52" s="234">
        <v>0</v>
      </c>
      <c r="I52" s="234">
        <v>0</v>
      </c>
      <c r="J52" s="234">
        <v>10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91</v>
      </c>
      <c r="Q52" s="234">
        <v>0</v>
      </c>
      <c r="R52" s="234">
        <v>98</v>
      </c>
      <c r="S52" s="234">
        <v>0</v>
      </c>
      <c r="T52" s="234">
        <v>0</v>
      </c>
      <c r="U52" s="234">
        <v>40</v>
      </c>
      <c r="V52" s="234">
        <v>139.06</v>
      </c>
      <c r="W52" s="234">
        <v>0</v>
      </c>
      <c r="X52" s="234">
        <v>0.94</v>
      </c>
      <c r="Y52" s="251">
        <v>0</v>
      </c>
      <c r="Z52" s="235">
        <f>SUM(C52:Y52)</f>
        <v>454.8</v>
      </c>
      <c r="AA52" t="s">
        <v>111</v>
      </c>
    </row>
    <row r="53" spans="2:27" x14ac:dyDescent="0.25">
      <c r="B53" s="225" t="s">
        <v>115</v>
      </c>
      <c r="C53" s="234">
        <v>0</v>
      </c>
      <c r="D53" s="234">
        <v>0</v>
      </c>
      <c r="E53" s="234">
        <v>0</v>
      </c>
      <c r="F53" s="234">
        <v>8</v>
      </c>
      <c r="G53" s="234">
        <v>48</v>
      </c>
      <c r="H53" s="234">
        <v>0</v>
      </c>
      <c r="I53" s="234">
        <v>0</v>
      </c>
      <c r="J53" s="234">
        <v>7.5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92</v>
      </c>
      <c r="Q53" s="234">
        <v>0</v>
      </c>
      <c r="R53" s="234">
        <v>0</v>
      </c>
      <c r="S53" s="234">
        <v>0</v>
      </c>
      <c r="T53" s="234">
        <v>106.7</v>
      </c>
      <c r="U53" s="234">
        <v>8.1</v>
      </c>
      <c r="V53" s="234">
        <v>0</v>
      </c>
      <c r="W53" s="234">
        <v>0</v>
      </c>
      <c r="X53" s="234">
        <v>71.63</v>
      </c>
      <c r="Y53" s="251">
        <v>59.298000000000002</v>
      </c>
      <c r="Z53" s="235">
        <f>SUM(C53:Y53)</f>
        <v>401.22800000000001</v>
      </c>
      <c r="AA53" t="s">
        <v>115</v>
      </c>
    </row>
    <row r="54" spans="2:27" x14ac:dyDescent="0.25">
      <c r="B54" s="225" t="s">
        <v>109</v>
      </c>
      <c r="C54" s="234">
        <v>0</v>
      </c>
      <c r="D54" s="234">
        <v>0</v>
      </c>
      <c r="E54" s="234">
        <v>0</v>
      </c>
      <c r="F54" s="234">
        <v>16.8</v>
      </c>
      <c r="G54" s="234">
        <v>0</v>
      </c>
      <c r="H54" s="234">
        <v>0</v>
      </c>
      <c r="I54" s="234">
        <v>16</v>
      </c>
      <c r="J54" s="234">
        <v>3</v>
      </c>
      <c r="K54" s="234">
        <v>0</v>
      </c>
      <c r="L54" s="234">
        <v>41</v>
      </c>
      <c r="M54" s="234">
        <v>9</v>
      </c>
      <c r="N54" s="234">
        <v>0</v>
      </c>
      <c r="O54" s="234">
        <v>0</v>
      </c>
      <c r="P54" s="234">
        <v>7</v>
      </c>
      <c r="Q54" s="234">
        <v>57</v>
      </c>
      <c r="R54" s="234">
        <v>15.6</v>
      </c>
      <c r="S54" s="234">
        <v>0</v>
      </c>
      <c r="T54" s="234">
        <v>3</v>
      </c>
      <c r="U54" s="234">
        <v>0</v>
      </c>
      <c r="V54" s="234">
        <v>41.7</v>
      </c>
      <c r="W54" s="234">
        <v>57</v>
      </c>
      <c r="X54" s="234">
        <v>6.88</v>
      </c>
      <c r="Y54" s="259">
        <v>65.662999999999997</v>
      </c>
      <c r="Z54" s="235">
        <f>SUM(C54:Y54)</f>
        <v>339.64300000000003</v>
      </c>
      <c r="AA54" t="s">
        <v>109</v>
      </c>
    </row>
    <row r="55" spans="2:27" x14ac:dyDescent="0.25">
      <c r="B55" s="225" t="s">
        <v>118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  <c r="K55" s="234">
        <v>0</v>
      </c>
      <c r="L55" s="234">
        <v>0</v>
      </c>
      <c r="M55" s="234">
        <v>35</v>
      </c>
      <c r="N55" s="234">
        <v>0</v>
      </c>
      <c r="O55" s="234">
        <v>0</v>
      </c>
      <c r="P55" s="234">
        <v>0</v>
      </c>
      <c r="Q55" s="234">
        <v>35</v>
      </c>
      <c r="R55" s="234">
        <v>0</v>
      </c>
      <c r="S55" s="234">
        <v>0</v>
      </c>
      <c r="T55" s="234">
        <v>93</v>
      </c>
      <c r="U55" s="234">
        <v>19</v>
      </c>
      <c r="V55" s="234">
        <v>20.39</v>
      </c>
      <c r="W55" s="234">
        <v>0</v>
      </c>
      <c r="X55" s="234">
        <v>0</v>
      </c>
      <c r="Y55" s="259">
        <v>87.338999999999999</v>
      </c>
      <c r="Z55" s="235">
        <f>SUM(C55:Y55)</f>
        <v>289.72899999999998</v>
      </c>
      <c r="AA55" t="s">
        <v>118</v>
      </c>
    </row>
    <row r="56" spans="2:27" x14ac:dyDescent="0.25">
      <c r="B56" s="225" t="s">
        <v>103</v>
      </c>
      <c r="C56" s="234">
        <v>4.05</v>
      </c>
      <c r="D56" s="234">
        <v>20.2</v>
      </c>
      <c r="E56" s="234">
        <v>15.8</v>
      </c>
      <c r="F56" s="234">
        <v>34.5</v>
      </c>
      <c r="G56" s="234">
        <v>7.5</v>
      </c>
      <c r="H56" s="234">
        <v>5.7</v>
      </c>
      <c r="I56" s="234">
        <v>23</v>
      </c>
      <c r="J56" s="234">
        <v>15.5</v>
      </c>
      <c r="K56" s="234">
        <v>1.5</v>
      </c>
      <c r="L56" s="234">
        <v>18</v>
      </c>
      <c r="M56" s="234">
        <v>37.5</v>
      </c>
      <c r="N56" s="234">
        <v>18</v>
      </c>
      <c r="O56" s="234">
        <v>32</v>
      </c>
      <c r="P56" s="234">
        <v>1.3</v>
      </c>
      <c r="Q56" s="234">
        <v>9.1999999999999993</v>
      </c>
      <c r="R56" s="234">
        <v>8</v>
      </c>
      <c r="S56" s="234">
        <v>1.01</v>
      </c>
      <c r="T56" s="234">
        <v>6.6</v>
      </c>
      <c r="U56" s="234">
        <v>15.5</v>
      </c>
      <c r="V56" s="234">
        <v>0.9</v>
      </c>
      <c r="W56" s="234">
        <v>1.8</v>
      </c>
      <c r="X56" s="234">
        <v>0</v>
      </c>
      <c r="Y56" s="251">
        <v>0</v>
      </c>
      <c r="Z56" s="235">
        <f>SUM(C56:Y56)</f>
        <v>277.56</v>
      </c>
      <c r="AA56" t="s">
        <v>103</v>
      </c>
    </row>
    <row r="57" spans="2:27" x14ac:dyDescent="0.25">
      <c r="B57" s="225" t="s">
        <v>110</v>
      </c>
      <c r="C57" s="234">
        <v>1</v>
      </c>
      <c r="D57" s="234">
        <v>5</v>
      </c>
      <c r="E57" s="234">
        <v>3.2</v>
      </c>
      <c r="F57" s="234">
        <v>1.5</v>
      </c>
      <c r="G57" s="234">
        <v>3</v>
      </c>
      <c r="H57" s="234">
        <v>0</v>
      </c>
      <c r="I57" s="234">
        <v>0</v>
      </c>
      <c r="J57" s="234">
        <v>0</v>
      </c>
      <c r="K57" s="234">
        <v>3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69.5</v>
      </c>
      <c r="R57" s="234">
        <v>7</v>
      </c>
      <c r="S57" s="234">
        <v>26.2</v>
      </c>
      <c r="T57" s="234">
        <v>51.75</v>
      </c>
      <c r="U57" s="234">
        <v>0</v>
      </c>
      <c r="V57" s="234">
        <v>0</v>
      </c>
      <c r="W57" s="234">
        <v>0</v>
      </c>
      <c r="X57" s="234">
        <v>12.66</v>
      </c>
      <c r="Y57" s="259">
        <v>29.524999999999999</v>
      </c>
      <c r="Z57" s="235">
        <f>SUM(C57:Y57)</f>
        <v>213.33500000000001</v>
      </c>
      <c r="AA57" t="s">
        <v>110</v>
      </c>
    </row>
    <row r="58" spans="2:27" x14ac:dyDescent="0.25">
      <c r="B58" s="225" t="s">
        <v>107</v>
      </c>
      <c r="C58" s="234">
        <v>5.8</v>
      </c>
      <c r="D58" s="234">
        <v>9.5</v>
      </c>
      <c r="E58" s="234">
        <v>9</v>
      </c>
      <c r="F58" s="234">
        <v>29</v>
      </c>
      <c r="G58" s="234">
        <v>3.5</v>
      </c>
      <c r="H58" s="234">
        <v>9.4</v>
      </c>
      <c r="I58" s="234">
        <v>15</v>
      </c>
      <c r="J58" s="234">
        <v>0</v>
      </c>
      <c r="K58" s="234">
        <v>2</v>
      </c>
      <c r="L58" s="234">
        <v>0</v>
      </c>
      <c r="M58" s="234">
        <v>0</v>
      </c>
      <c r="N58" s="234">
        <v>0</v>
      </c>
      <c r="O58" s="234">
        <v>0</v>
      </c>
      <c r="P58" s="234">
        <v>0</v>
      </c>
      <c r="Q58" s="234">
        <v>38</v>
      </c>
      <c r="R58" s="234">
        <v>0</v>
      </c>
      <c r="S58" s="234">
        <v>0</v>
      </c>
      <c r="T58" s="234">
        <v>35</v>
      </c>
      <c r="U58" s="234">
        <v>3.6</v>
      </c>
      <c r="V58" s="234">
        <v>0</v>
      </c>
      <c r="W58" s="234">
        <v>0</v>
      </c>
      <c r="X58" s="234">
        <v>0</v>
      </c>
      <c r="Y58" s="259">
        <v>22.689299999999999</v>
      </c>
      <c r="Z58" s="235">
        <f>SUM(C58:Y58)</f>
        <v>182.48929999999999</v>
      </c>
      <c r="AA58" t="s">
        <v>107</v>
      </c>
    </row>
    <row r="59" spans="2:27" x14ac:dyDescent="0.25">
      <c r="B59" s="225" t="s">
        <v>106</v>
      </c>
      <c r="C59" s="234">
        <v>1.2</v>
      </c>
      <c r="D59" s="234">
        <v>1.5</v>
      </c>
      <c r="E59" s="234">
        <v>0</v>
      </c>
      <c r="F59" s="234">
        <v>11.3</v>
      </c>
      <c r="G59" s="234">
        <v>8.5</v>
      </c>
      <c r="H59" s="234">
        <v>1</v>
      </c>
      <c r="I59" s="234">
        <v>3</v>
      </c>
      <c r="J59" s="234">
        <v>5.8</v>
      </c>
      <c r="K59" s="234">
        <v>5</v>
      </c>
      <c r="L59" s="234">
        <v>11</v>
      </c>
      <c r="M59" s="234">
        <v>3</v>
      </c>
      <c r="N59" s="234">
        <v>5</v>
      </c>
      <c r="O59" s="234">
        <v>3.5</v>
      </c>
      <c r="P59" s="234">
        <v>12.3</v>
      </c>
      <c r="Q59" s="234">
        <v>0.9</v>
      </c>
      <c r="R59" s="234">
        <v>0.9</v>
      </c>
      <c r="S59" s="234">
        <v>5.3</v>
      </c>
      <c r="T59" s="234">
        <v>0.4</v>
      </c>
      <c r="U59" s="234">
        <v>12.5</v>
      </c>
      <c r="V59" s="234">
        <v>0</v>
      </c>
      <c r="W59" s="234">
        <v>5.24</v>
      </c>
      <c r="X59" s="234">
        <v>0</v>
      </c>
      <c r="Y59" s="259">
        <v>35.488</v>
      </c>
      <c r="Z59" s="235">
        <f>SUM(C59:Y59)</f>
        <v>132.828</v>
      </c>
      <c r="AA59" t="s">
        <v>106</v>
      </c>
    </row>
    <row r="60" spans="2:27" x14ac:dyDescent="0.25">
      <c r="B60" s="225" t="s">
        <v>108</v>
      </c>
      <c r="C60" s="234">
        <v>0</v>
      </c>
      <c r="D60" s="234">
        <v>7.2</v>
      </c>
      <c r="E60" s="234">
        <v>32</v>
      </c>
      <c r="F60" s="234">
        <v>20</v>
      </c>
      <c r="G60" s="234">
        <v>4</v>
      </c>
      <c r="H60" s="234">
        <v>0</v>
      </c>
      <c r="I60" s="234">
        <v>7.5</v>
      </c>
      <c r="J60" s="234">
        <v>0</v>
      </c>
      <c r="K60" s="234">
        <v>0</v>
      </c>
      <c r="L60" s="234">
        <v>21</v>
      </c>
      <c r="M60" s="234">
        <v>2.5</v>
      </c>
      <c r="N60" s="234">
        <v>2.5</v>
      </c>
      <c r="O60" s="234">
        <v>7.1</v>
      </c>
      <c r="P60" s="234">
        <v>1</v>
      </c>
      <c r="Q60" s="234">
        <v>0</v>
      </c>
      <c r="R60" s="234">
        <v>4</v>
      </c>
      <c r="S60" s="234">
        <v>0</v>
      </c>
      <c r="T60" s="234">
        <v>0</v>
      </c>
      <c r="U60" s="234">
        <v>0.9</v>
      </c>
      <c r="V60" s="234">
        <v>0</v>
      </c>
      <c r="W60" s="234">
        <v>0</v>
      </c>
      <c r="X60" s="234">
        <v>0</v>
      </c>
      <c r="Y60" s="251">
        <v>0</v>
      </c>
      <c r="Z60" s="235">
        <f>SUM(C60:Y60)</f>
        <v>109.7</v>
      </c>
      <c r="AA60" t="s">
        <v>108</v>
      </c>
    </row>
    <row r="61" spans="2:27" x14ac:dyDescent="0.25">
      <c r="B61" s="225" t="s">
        <v>117</v>
      </c>
      <c r="C61" s="234">
        <v>0</v>
      </c>
      <c r="D61" s="234">
        <v>0</v>
      </c>
      <c r="E61" s="234">
        <v>0</v>
      </c>
      <c r="F61" s="234">
        <v>0</v>
      </c>
      <c r="G61" s="234">
        <v>2</v>
      </c>
      <c r="H61" s="234">
        <v>0</v>
      </c>
      <c r="I61" s="234">
        <v>0</v>
      </c>
      <c r="J61" s="234">
        <v>5</v>
      </c>
      <c r="K61" s="234">
        <v>2</v>
      </c>
      <c r="L61" s="234">
        <v>0</v>
      </c>
      <c r="M61" s="234">
        <v>0</v>
      </c>
      <c r="N61" s="234">
        <v>2</v>
      </c>
      <c r="O61" s="234">
        <v>0</v>
      </c>
      <c r="P61" s="234">
        <v>4</v>
      </c>
      <c r="Q61" s="234">
        <v>0</v>
      </c>
      <c r="R61" s="234">
        <v>0</v>
      </c>
      <c r="S61" s="234">
        <v>0</v>
      </c>
      <c r="T61" s="234">
        <v>1.4</v>
      </c>
      <c r="U61" s="234">
        <v>4.9000000000000004</v>
      </c>
      <c r="V61" s="234">
        <v>0</v>
      </c>
      <c r="W61" s="234">
        <v>2.21</v>
      </c>
      <c r="X61" s="234">
        <v>0</v>
      </c>
      <c r="Y61" s="259">
        <v>65.906999999999996</v>
      </c>
      <c r="Z61" s="235">
        <f>SUM(C61:Y61)</f>
        <v>89.417000000000002</v>
      </c>
      <c r="AA61" t="s">
        <v>117</v>
      </c>
    </row>
    <row r="62" spans="2:27" x14ac:dyDescent="0.25">
      <c r="B62" s="225" t="s">
        <v>128</v>
      </c>
      <c r="C62" s="234">
        <v>0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4">
        <v>0</v>
      </c>
      <c r="K62" s="234">
        <v>0</v>
      </c>
      <c r="L62" s="234">
        <v>0</v>
      </c>
      <c r="M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76</v>
      </c>
      <c r="S62" s="234">
        <v>0</v>
      </c>
      <c r="T62" s="234">
        <v>0</v>
      </c>
      <c r="U62" s="234">
        <v>0</v>
      </c>
      <c r="V62" s="234">
        <v>0</v>
      </c>
      <c r="W62" s="234">
        <v>0</v>
      </c>
      <c r="X62" s="234">
        <v>0</v>
      </c>
      <c r="Y62" s="251">
        <v>0</v>
      </c>
      <c r="Z62" s="235">
        <f>SUM(C62:Y62)</f>
        <v>76</v>
      </c>
      <c r="AA62" t="s">
        <v>128</v>
      </c>
    </row>
    <row r="63" spans="2:27" x14ac:dyDescent="0.25">
      <c r="B63" s="225" t="s">
        <v>116</v>
      </c>
      <c r="C63" s="234">
        <v>0</v>
      </c>
      <c r="D63" s="234">
        <v>7</v>
      </c>
      <c r="E63" s="234">
        <v>9</v>
      </c>
      <c r="F63" s="234">
        <v>24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4">
        <v>0</v>
      </c>
      <c r="Q63" s="234">
        <v>12</v>
      </c>
      <c r="R63" s="234">
        <v>0</v>
      </c>
      <c r="S63" s="234">
        <v>8.3000000000000007</v>
      </c>
      <c r="T63" s="234">
        <v>0</v>
      </c>
      <c r="U63" s="234">
        <v>0</v>
      </c>
      <c r="V63" s="234">
        <v>0</v>
      </c>
      <c r="W63" s="234">
        <v>0</v>
      </c>
      <c r="X63" s="234">
        <v>0</v>
      </c>
      <c r="Y63" s="251">
        <v>0</v>
      </c>
      <c r="Z63" s="235">
        <f>SUM(C63:Y63)</f>
        <v>60.3</v>
      </c>
      <c r="AA63" t="s">
        <v>116</v>
      </c>
    </row>
    <row r="64" spans="2:27" x14ac:dyDescent="0.25">
      <c r="B64" s="225" t="s">
        <v>112</v>
      </c>
      <c r="C64" s="234">
        <v>0</v>
      </c>
      <c r="D64" s="234">
        <v>0</v>
      </c>
      <c r="E64" s="234">
        <v>16</v>
      </c>
      <c r="F64" s="234">
        <v>0</v>
      </c>
      <c r="G64" s="234">
        <v>7</v>
      </c>
      <c r="H64" s="234">
        <v>1</v>
      </c>
      <c r="I64" s="234">
        <v>0</v>
      </c>
      <c r="J64" s="234">
        <v>0</v>
      </c>
      <c r="K64" s="234">
        <v>0</v>
      </c>
      <c r="L64" s="234">
        <v>8</v>
      </c>
      <c r="M64" s="234">
        <v>7</v>
      </c>
      <c r="N64" s="234">
        <v>0.5</v>
      </c>
      <c r="O64" s="234">
        <v>3</v>
      </c>
      <c r="P64" s="234">
        <v>0.8</v>
      </c>
      <c r="Q64" s="234">
        <v>3.5</v>
      </c>
      <c r="R64" s="234">
        <v>0</v>
      </c>
      <c r="S64" s="234">
        <v>3.55</v>
      </c>
      <c r="T64" s="234">
        <v>0</v>
      </c>
      <c r="U64" s="234">
        <v>0</v>
      </c>
      <c r="V64" s="234">
        <v>0</v>
      </c>
      <c r="W64" s="234">
        <v>6.34</v>
      </c>
      <c r="X64" s="234">
        <v>0</v>
      </c>
      <c r="Y64" s="251">
        <v>0</v>
      </c>
      <c r="Z64" s="235">
        <f>SUM(C64:Y64)</f>
        <v>56.69</v>
      </c>
      <c r="AA64" t="s">
        <v>112</v>
      </c>
    </row>
    <row r="65" spans="2:27" x14ac:dyDescent="0.25">
      <c r="B65" s="225" t="s">
        <v>123</v>
      </c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5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59">
        <v>34.975999999999999</v>
      </c>
      <c r="Z65" s="235">
        <f>SUM(C65:Y65)</f>
        <v>39.975999999999999</v>
      </c>
      <c r="AA65" t="s">
        <v>123</v>
      </c>
    </row>
    <row r="66" spans="2:27" x14ac:dyDescent="0.25">
      <c r="B66" s="225" t="s">
        <v>121</v>
      </c>
      <c r="C66" s="234">
        <v>0</v>
      </c>
      <c r="D66" s="234">
        <v>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34.369999999999997</v>
      </c>
      <c r="X66" s="234">
        <v>0</v>
      </c>
      <c r="Y66" s="251">
        <v>0</v>
      </c>
      <c r="Z66" s="235">
        <f>SUM(C66:Y66)</f>
        <v>34.369999999999997</v>
      </c>
      <c r="AA66" t="s">
        <v>121</v>
      </c>
    </row>
    <row r="67" spans="2:27" x14ac:dyDescent="0.25">
      <c r="B67" s="225" t="s">
        <v>133</v>
      </c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59">
        <v>19.163</v>
      </c>
      <c r="Z67" s="235">
        <f>SUM(C67:Y67)</f>
        <v>19.163</v>
      </c>
      <c r="AA67" t="s">
        <v>133</v>
      </c>
    </row>
    <row r="68" spans="2:27" x14ac:dyDescent="0.25">
      <c r="B68" s="225" t="s">
        <v>119</v>
      </c>
      <c r="C68" s="234">
        <v>12</v>
      </c>
      <c r="D68" s="234">
        <v>4</v>
      </c>
      <c r="E68" s="234">
        <v>0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34">
        <v>0</v>
      </c>
      <c r="T68" s="234">
        <v>0</v>
      </c>
      <c r="U68" s="234">
        <v>0</v>
      </c>
      <c r="V68" s="234">
        <v>0</v>
      </c>
      <c r="W68" s="234">
        <v>0</v>
      </c>
      <c r="X68" s="234">
        <v>0</v>
      </c>
      <c r="Y68" s="251">
        <v>0</v>
      </c>
      <c r="Z68" s="235">
        <f>SUM(C68:Y68)</f>
        <v>16</v>
      </c>
      <c r="AA68" t="s">
        <v>119</v>
      </c>
    </row>
    <row r="69" spans="2:27" x14ac:dyDescent="0.25">
      <c r="B69" s="225" t="s">
        <v>120</v>
      </c>
      <c r="C69" s="234">
        <v>0</v>
      </c>
      <c r="D69" s="234">
        <v>0</v>
      </c>
      <c r="E69" s="234">
        <v>0</v>
      </c>
      <c r="F69" s="234">
        <v>0</v>
      </c>
      <c r="G69" s="234">
        <v>9.5</v>
      </c>
      <c r="H69" s="234">
        <v>0</v>
      </c>
      <c r="I69" s="234">
        <v>0</v>
      </c>
      <c r="J69" s="234">
        <v>0</v>
      </c>
      <c r="K69" s="234">
        <v>0</v>
      </c>
      <c r="L69" s="234">
        <v>0</v>
      </c>
      <c r="M69" s="234">
        <v>0</v>
      </c>
      <c r="N69" s="234">
        <v>0</v>
      </c>
      <c r="O69" s="234">
        <v>0</v>
      </c>
      <c r="P69" s="234">
        <v>0</v>
      </c>
      <c r="Q69" s="234">
        <v>0</v>
      </c>
      <c r="R69" s="234">
        <v>0</v>
      </c>
      <c r="S69" s="234">
        <v>0</v>
      </c>
      <c r="T69" s="234">
        <v>0</v>
      </c>
      <c r="U69" s="234">
        <v>0</v>
      </c>
      <c r="V69" s="234">
        <v>0</v>
      </c>
      <c r="W69" s="234">
        <v>0</v>
      </c>
      <c r="X69" s="234">
        <v>0</v>
      </c>
      <c r="Y69" s="251">
        <v>0</v>
      </c>
      <c r="Z69" s="235">
        <f>SUM(C69:Y69)</f>
        <v>9.5</v>
      </c>
      <c r="AA69" t="s">
        <v>120</v>
      </c>
    </row>
    <row r="70" spans="2:27" x14ac:dyDescent="0.25">
      <c r="B70" s="225" t="s">
        <v>122</v>
      </c>
      <c r="C70" s="234">
        <v>0</v>
      </c>
      <c r="D70" s="234">
        <v>0</v>
      </c>
      <c r="E70" s="234">
        <v>6</v>
      </c>
      <c r="F70" s="234">
        <v>0</v>
      </c>
      <c r="G70" s="234">
        <v>0</v>
      </c>
      <c r="H70" s="234">
        <v>0</v>
      </c>
      <c r="I70" s="234">
        <v>0</v>
      </c>
      <c r="J70" s="234">
        <v>1.5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v>0</v>
      </c>
      <c r="Y70" s="251">
        <v>0</v>
      </c>
      <c r="Z70" s="235">
        <f>SUM(C70:Y70)</f>
        <v>7.5</v>
      </c>
      <c r="AA70" t="s">
        <v>122</v>
      </c>
    </row>
    <row r="71" spans="2:27" x14ac:dyDescent="0.25">
      <c r="B71" s="225" t="s">
        <v>124</v>
      </c>
      <c r="C71" s="234">
        <v>6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51">
        <v>0</v>
      </c>
      <c r="Z71" s="235">
        <f>SUM(C71:Y71)</f>
        <v>6</v>
      </c>
      <c r="AA71" t="s">
        <v>124</v>
      </c>
    </row>
    <row r="72" spans="2:27" x14ac:dyDescent="0.25">
      <c r="B72" s="225" t="s">
        <v>126</v>
      </c>
      <c r="C72" s="234">
        <v>0</v>
      </c>
      <c r="D72" s="234">
        <v>0</v>
      </c>
      <c r="E72" s="234">
        <v>6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51">
        <v>0</v>
      </c>
      <c r="Z72" s="235">
        <f>SUM(C72:Y72)</f>
        <v>6</v>
      </c>
      <c r="AA72" t="s">
        <v>126</v>
      </c>
    </row>
    <row r="73" spans="2:27" x14ac:dyDescent="0.25">
      <c r="B73" s="225" t="s">
        <v>127</v>
      </c>
      <c r="C73" s="234">
        <v>0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34">
        <v>4.2</v>
      </c>
      <c r="T73" s="234">
        <v>0</v>
      </c>
      <c r="U73" s="234">
        <v>0</v>
      </c>
      <c r="V73" s="234">
        <v>0</v>
      </c>
      <c r="W73" s="234">
        <v>0</v>
      </c>
      <c r="X73" s="234">
        <v>0</v>
      </c>
      <c r="Y73" s="251">
        <v>0</v>
      </c>
      <c r="Z73" s="235">
        <f>SUM(C73:Y73)</f>
        <v>4.2</v>
      </c>
      <c r="AA73" t="s">
        <v>127</v>
      </c>
    </row>
    <row r="74" spans="2:27" x14ac:dyDescent="0.25">
      <c r="B74" s="225" t="s">
        <v>125</v>
      </c>
      <c r="C74" s="234">
        <v>0</v>
      </c>
      <c r="D74" s="234">
        <v>3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4">
        <v>0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v>0</v>
      </c>
      <c r="Y74" s="251">
        <v>0</v>
      </c>
      <c r="Z74" s="235">
        <f>SUM(C74:Y74)</f>
        <v>3</v>
      </c>
      <c r="AA74" t="s">
        <v>125</v>
      </c>
    </row>
    <row r="75" spans="2:27" x14ac:dyDescent="0.25">
      <c r="B75" s="225" t="s">
        <v>129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  <c r="K75" s="234">
        <v>0</v>
      </c>
      <c r="L75" s="234">
        <v>0</v>
      </c>
      <c r="M75" s="234">
        <v>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4">
        <v>0</v>
      </c>
      <c r="X75" s="234">
        <v>0</v>
      </c>
      <c r="Y75" s="251">
        <v>0</v>
      </c>
      <c r="Z75" s="235">
        <f>SUM(C75:Y75)</f>
        <v>0</v>
      </c>
      <c r="AA75" t="s">
        <v>129</v>
      </c>
    </row>
    <row r="76" spans="2:27" x14ac:dyDescent="0.25">
      <c r="B76" s="225" t="s">
        <v>130</v>
      </c>
      <c r="C76" s="234">
        <v>0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4">
        <v>0</v>
      </c>
      <c r="X76" s="234">
        <v>0</v>
      </c>
      <c r="Y76" s="251">
        <v>0</v>
      </c>
      <c r="Z76" s="235">
        <f>SUM(C76:Y76)</f>
        <v>0</v>
      </c>
      <c r="AA76" t="s">
        <v>130</v>
      </c>
    </row>
    <row r="77" spans="2:27" x14ac:dyDescent="0.25">
      <c r="B77" s="225" t="s">
        <v>131</v>
      </c>
      <c r="C77" s="234">
        <v>0</v>
      </c>
      <c r="D77" s="234">
        <v>0</v>
      </c>
      <c r="E77" s="234">
        <v>0</v>
      </c>
      <c r="F77" s="234">
        <v>0</v>
      </c>
      <c r="G77" s="234">
        <v>0</v>
      </c>
      <c r="H77" s="234">
        <v>0</v>
      </c>
      <c r="I77" s="234">
        <v>0</v>
      </c>
      <c r="J77" s="234">
        <v>0</v>
      </c>
      <c r="K77" s="234">
        <v>0</v>
      </c>
      <c r="L77" s="234">
        <v>0</v>
      </c>
      <c r="M77" s="234">
        <v>0</v>
      </c>
      <c r="N77" s="234">
        <v>0</v>
      </c>
      <c r="O77" s="234">
        <v>0</v>
      </c>
      <c r="P77" s="234">
        <v>0</v>
      </c>
      <c r="Q77" s="234">
        <v>0</v>
      </c>
      <c r="R77" s="234">
        <v>0</v>
      </c>
      <c r="S77" s="234">
        <v>0</v>
      </c>
      <c r="T77" s="234">
        <v>0</v>
      </c>
      <c r="U77" s="234">
        <v>0</v>
      </c>
      <c r="V77" s="234">
        <v>0</v>
      </c>
      <c r="W77" s="234">
        <v>0</v>
      </c>
      <c r="X77" s="234">
        <v>0</v>
      </c>
      <c r="Y77" s="251">
        <v>0</v>
      </c>
      <c r="Z77" s="235">
        <f>SUM(C77:Y77)</f>
        <v>0</v>
      </c>
      <c r="AA77" t="s">
        <v>131</v>
      </c>
    </row>
    <row r="78" spans="2:27" x14ac:dyDescent="0.25">
      <c r="B78" s="225" t="s">
        <v>132</v>
      </c>
      <c r="C78" s="234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0</v>
      </c>
      <c r="J78" s="234">
        <v>0</v>
      </c>
      <c r="K78" s="234">
        <v>0</v>
      </c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4">
        <v>0</v>
      </c>
      <c r="W78" s="234">
        <v>0</v>
      </c>
      <c r="X78" s="234">
        <v>0</v>
      </c>
      <c r="Y78" s="251">
        <v>0</v>
      </c>
      <c r="Z78" s="235">
        <f>SUM(C78:Y78)</f>
        <v>0</v>
      </c>
      <c r="AA78" t="s">
        <v>132</v>
      </c>
    </row>
    <row r="79" spans="2:27" ht="16.5" thickBot="1" x14ac:dyDescent="0.3">
      <c r="B79" s="236" t="s">
        <v>135</v>
      </c>
      <c r="C79" s="237">
        <f>SUM(C44:C78)</f>
        <v>556.38</v>
      </c>
      <c r="D79" s="237">
        <f t="shared" ref="D79:X79" si="1">SUM(D44:D78)</f>
        <v>967.2</v>
      </c>
      <c r="E79" s="237">
        <f t="shared" si="1"/>
        <v>463.3</v>
      </c>
      <c r="F79" s="237">
        <f t="shared" si="1"/>
        <v>599.97</v>
      </c>
      <c r="G79" s="237">
        <f t="shared" si="1"/>
        <v>686.32</v>
      </c>
      <c r="H79" s="237">
        <f t="shared" si="1"/>
        <v>208.2</v>
      </c>
      <c r="I79" s="237">
        <f t="shared" si="1"/>
        <v>454.45</v>
      </c>
      <c r="J79" s="237">
        <f t="shared" si="1"/>
        <v>773.29999999999984</v>
      </c>
      <c r="K79" s="237">
        <f t="shared" si="1"/>
        <v>326.60000000000002</v>
      </c>
      <c r="L79" s="237">
        <f t="shared" si="1"/>
        <v>843.45</v>
      </c>
      <c r="M79" s="237">
        <f t="shared" si="1"/>
        <v>677.81000000000006</v>
      </c>
      <c r="N79" s="237">
        <f t="shared" si="1"/>
        <v>261.88</v>
      </c>
      <c r="O79" s="237">
        <f t="shared" si="1"/>
        <v>2522.2000000000003</v>
      </c>
      <c r="P79" s="237">
        <f t="shared" si="1"/>
        <v>1391.7999999999997</v>
      </c>
      <c r="Q79" s="237">
        <f t="shared" si="1"/>
        <v>4286.8799999999992</v>
      </c>
      <c r="R79" s="237">
        <f t="shared" si="1"/>
        <v>930.55</v>
      </c>
      <c r="S79" s="237">
        <f t="shared" si="1"/>
        <v>384.5499999999999</v>
      </c>
      <c r="T79" s="237">
        <f t="shared" si="1"/>
        <v>1475.9400000000003</v>
      </c>
      <c r="U79" s="237">
        <f t="shared" si="1"/>
        <v>3406.2500000000005</v>
      </c>
      <c r="V79" s="237">
        <f t="shared" si="1"/>
        <v>1607.0900000000001</v>
      </c>
      <c r="W79" s="237">
        <f t="shared" si="1"/>
        <v>3617.8500000000004</v>
      </c>
      <c r="X79" s="237">
        <f t="shared" si="1"/>
        <v>1908.3800000000003</v>
      </c>
      <c r="Y79" s="352">
        <f>SUM(Y44:Y78)</f>
        <v>5005.9412999999977</v>
      </c>
      <c r="Z79" s="238">
        <f>SUM(Z44:Z78)</f>
        <v>33356.291300000004</v>
      </c>
    </row>
    <row r="110" spans="2:2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2" spans="2:26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2:2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</sheetData>
  <sortState ref="B44:Z78">
    <sortCondition descending="1" ref="Z78"/>
  </sortState>
  <mergeCells count="2">
    <mergeCell ref="B2:Z2"/>
    <mergeCell ref="B42:Z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Z4:Z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Z44:Z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Y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Y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Y41 C39:Y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Y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ignoredErrors>
    <ignoredError sqref="C39:Y39 C79:Y7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Z4:Z38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Z44:Z78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H4:Y38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C79:Y79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C41:Y41 C39:Y39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H44:Y78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8" t="s">
        <v>86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2021-05-18T14:33:30Z</cp:lastPrinted>
  <dcterms:created xsi:type="dcterms:W3CDTF">2014-12-29T21:03:23Z</dcterms:created>
  <dcterms:modified xsi:type="dcterms:W3CDTF">2021-06-01T21:39:00Z</dcterms:modified>
</cp:coreProperties>
</file>