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ministrador\Documents\Centro Estatal Control de Incendios Forestales\2021-Temporada\Estadistica\Tabla Comparativa\04-Abril\"/>
    </mc:Choice>
  </mc:AlternateContent>
  <bookViews>
    <workbookView xWindow="0" yWindow="0" windowWidth="14025" windowHeight="7080" tabRatio="550"/>
  </bookViews>
  <sheets>
    <sheet name="Tabla Comparativa" sheetId="4" r:id="rId1"/>
    <sheet name="Afectación Por Municipios " sheetId="6" r:id="rId2"/>
    <sheet name="Base 2009-2021" sheetId="5" r:id="rId3"/>
    <sheet name="Base 1999 - 2020 Municipios " sheetId="8" r:id="rId4"/>
    <sheet name="Tipo de Incidente " sheetId="7" r:id="rId5"/>
  </sheets>
  <definedNames>
    <definedName name="_xlnm._FilterDatabase" localSheetId="0" hidden="1">'Tabla Comparativa'!$J$26:$N$51</definedName>
    <definedName name="_xlnm.Print_Area" localSheetId="2">'Base 2009-2021'!$A$1:$Q$35</definedName>
    <definedName name="_xlnm.Print_Area" localSheetId="0">'Tabla Comparativa'!$A$2:$N$85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4" l="1"/>
  <c r="C23" i="4"/>
  <c r="J49" i="4"/>
  <c r="C44" i="4" l="1"/>
  <c r="X79" i="8" l="1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Y78" i="8"/>
  <c r="Y77" i="8"/>
  <c r="Y76" i="8"/>
  <c r="Y75" i="8"/>
  <c r="Y74" i="8"/>
  <c r="Y73" i="8"/>
  <c r="Y72" i="8"/>
  <c r="Y71" i="8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53" i="8"/>
  <c r="Y52" i="8"/>
  <c r="Y51" i="8"/>
  <c r="Y50" i="8"/>
  <c r="Y49" i="8"/>
  <c r="Y48" i="8"/>
  <c r="Y47" i="8"/>
  <c r="Y46" i="8"/>
  <c r="Y45" i="8"/>
  <c r="Y44" i="8"/>
  <c r="Y79" i="8" s="1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Y12" i="8"/>
  <c r="Y11" i="8"/>
  <c r="Y10" i="8"/>
  <c r="Y9" i="8"/>
  <c r="Y8" i="8"/>
  <c r="Y7" i="8"/>
  <c r="Y6" i="8"/>
  <c r="Y5" i="8"/>
  <c r="Y4" i="8"/>
  <c r="Y39" i="8" s="1"/>
  <c r="D18" i="4" l="1"/>
  <c r="D19" i="4"/>
  <c r="P35" i="5" l="1"/>
  <c r="O35" i="5"/>
  <c r="N35" i="5"/>
  <c r="Q34" i="5"/>
  <c r="Q35" i="5" s="1"/>
  <c r="M35" i="5"/>
  <c r="L35" i="5"/>
  <c r="K35" i="5"/>
  <c r="J35" i="5"/>
  <c r="I35" i="5"/>
  <c r="H35" i="5"/>
  <c r="G35" i="5"/>
  <c r="F35" i="5"/>
  <c r="E35" i="5"/>
  <c r="P17" i="5"/>
  <c r="O17" i="5"/>
  <c r="N17" i="5"/>
  <c r="Q16" i="5"/>
  <c r="M17" i="5"/>
  <c r="L17" i="5"/>
  <c r="K17" i="5"/>
  <c r="J17" i="5"/>
  <c r="I17" i="5"/>
  <c r="H17" i="5"/>
  <c r="G17" i="5"/>
  <c r="F17" i="5"/>
  <c r="E17" i="5"/>
  <c r="J61" i="4" l="1"/>
  <c r="J55" i="4"/>
  <c r="N54" i="4" s="1"/>
  <c r="N49" i="4"/>
  <c r="N58" i="4" l="1"/>
  <c r="N59" i="4"/>
  <c r="N53" i="4"/>
  <c r="N52" i="4"/>
  <c r="C49" i="4"/>
  <c r="N61" i="4" l="1"/>
  <c r="N55" i="4"/>
  <c r="G29" i="6"/>
  <c r="N40" i="4" l="1"/>
  <c r="J40" i="4"/>
  <c r="Q33" i="5" l="1"/>
  <c r="Q15" i="5"/>
  <c r="Q17" i="5" s="1"/>
  <c r="J4" i="4" l="1"/>
  <c r="N19" i="4" l="1"/>
  <c r="N18" i="4"/>
  <c r="J19" i="4"/>
  <c r="J18" i="4"/>
  <c r="F18" i="4"/>
  <c r="F19" i="4"/>
  <c r="A29" i="6" l="1"/>
  <c r="M29" i="6" l="1"/>
  <c r="Q29" i="6" l="1"/>
  <c r="K29" i="6"/>
  <c r="E29" i="6"/>
  <c r="Q32" i="5" l="1"/>
  <c r="Q14" i="5"/>
  <c r="J14" i="4" l="1"/>
  <c r="H18" i="4" l="1"/>
  <c r="N4" i="4" l="1"/>
  <c r="Q31" i="5" l="1"/>
  <c r="Q13" i="5"/>
  <c r="J9" i="4" l="1"/>
  <c r="H19" i="4" s="1"/>
  <c r="H10" i="4" l="1"/>
  <c r="K4" i="4"/>
  <c r="N9" i="4" l="1"/>
  <c r="Q12" i="5" l="1"/>
  <c r="Q30" i="5"/>
  <c r="C55" i="4" l="1"/>
  <c r="C60" i="4" s="1"/>
  <c r="N14" i="4" l="1"/>
  <c r="Q11" i="5" l="1"/>
  <c r="Q27" i="5" l="1"/>
  <c r="Q24" i="5"/>
  <c r="Q28" i="5"/>
  <c r="Q26" i="5"/>
  <c r="Q25" i="5"/>
  <c r="Q23" i="5"/>
  <c r="Q29" i="5"/>
  <c r="Q22" i="5"/>
  <c r="Q9" i="5" l="1"/>
  <c r="Q10" i="5" l="1"/>
  <c r="Q8" i="5"/>
  <c r="Q7" i="5"/>
  <c r="Q6" i="5"/>
  <c r="Q5" i="5"/>
  <c r="Q4" i="5"/>
  <c r="D10" i="4" l="1"/>
  <c r="I15" i="4" l="1"/>
  <c r="D15" i="4"/>
  <c r="K14" i="4"/>
  <c r="E15" i="4"/>
  <c r="I10" i="4"/>
  <c r="E10" i="4"/>
  <c r="I5" i="4"/>
  <c r="D5" i="4"/>
  <c r="F15" i="4"/>
  <c r="G10" i="4"/>
  <c r="K9" i="4"/>
  <c r="F10" i="4"/>
  <c r="E5" i="4"/>
  <c r="H5" i="4"/>
  <c r="G5" i="4"/>
  <c r="F5" i="4"/>
  <c r="H15" i="4"/>
  <c r="G15" i="4"/>
  <c r="L19" i="4" l="1"/>
  <c r="L18" i="4"/>
  <c r="H36" i="4"/>
  <c r="H37" i="4" l="1"/>
  <c r="H49" i="4"/>
  <c r="H28" i="4"/>
  <c r="H53" i="4"/>
  <c r="H52" i="4"/>
  <c r="H51" i="4"/>
  <c r="H46" i="4"/>
  <c r="H58" i="4"/>
  <c r="H57" i="4"/>
  <c r="H34" i="4"/>
  <c r="H38" i="4"/>
  <c r="H29" i="4"/>
  <c r="H33" i="4"/>
  <c r="H50" i="4"/>
  <c r="H24" i="4"/>
  <c r="H42" i="4"/>
  <c r="H54" i="4"/>
  <c r="H30" i="4"/>
  <c r="H48" i="4"/>
  <c r="H43" i="4"/>
  <c r="H56" i="4"/>
  <c r="H47" i="4"/>
  <c r="H26" i="4"/>
  <c r="H27" i="4"/>
  <c r="H25" i="4"/>
  <c r="H45" i="4"/>
  <c r="H32" i="4"/>
  <c r="H40" i="4"/>
  <c r="H59" i="4"/>
  <c r="H39" i="4"/>
  <c r="H31" i="4" l="1"/>
  <c r="H44" i="4"/>
  <c r="H23" i="4"/>
  <c r="H41" i="4"/>
  <c r="H35" i="4"/>
  <c r="H55" i="4"/>
  <c r="H60" i="4" l="1"/>
</calcChain>
</file>

<file path=xl/sharedStrings.xml><?xml version="1.0" encoding="utf-8"?>
<sst xmlns="http://schemas.openxmlformats.org/spreadsheetml/2006/main" count="293" uniqueCount="151">
  <si>
    <t># Incendios</t>
  </si>
  <si>
    <t>Superficie Afectada (HA)</t>
  </si>
  <si>
    <t>Sup/Inc</t>
  </si>
  <si>
    <t>Renuevo</t>
  </si>
  <si>
    <t>Arbustivo</t>
  </si>
  <si>
    <t>Hojarasca</t>
  </si>
  <si>
    <t>Total</t>
  </si>
  <si>
    <t>Oficiales</t>
  </si>
  <si>
    <t>Voluntarios</t>
  </si>
  <si>
    <t xml:space="preserve">    </t>
  </si>
  <si>
    <t>Causas de Incendios</t>
  </si>
  <si>
    <t>Indicadores de Eficiencia (Promedios)</t>
  </si>
  <si>
    <t>Tipo de Causa</t>
  </si>
  <si>
    <t>Porcentaje</t>
  </si>
  <si>
    <t>Tiempo de Detección:</t>
  </si>
  <si>
    <t>min</t>
  </si>
  <si>
    <t>Tiempo de Llegada:</t>
  </si>
  <si>
    <t>Duración del Incendio:</t>
  </si>
  <si>
    <t>hrs</t>
  </si>
  <si>
    <t>Municipios Afectados</t>
  </si>
  <si>
    <t>Fumadores</t>
  </si>
  <si>
    <t>Fogatas</t>
  </si>
  <si>
    <t>Cazadores</t>
  </si>
  <si>
    <t>Naturales</t>
  </si>
  <si>
    <t>Vandalismo</t>
  </si>
  <si>
    <t>Rencillas</t>
  </si>
  <si>
    <t>Arbolado Adulto</t>
  </si>
  <si>
    <t># Personal Participante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</si>
  <si>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</si>
  <si>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</si>
  <si>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</si>
  <si>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</si>
  <si>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</si>
  <si>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</si>
  <si>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</si>
  <si>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</si>
  <si>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</si>
  <si>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</si>
  <si>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</si>
  <si>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</si>
  <si>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</t>
  </si>
  <si>
    <t>Quema de cañaveral</t>
  </si>
  <si>
    <t>Cambio de uso de suelo</t>
  </si>
  <si>
    <t>Festividades y rituales</t>
  </si>
  <si>
    <t>Herbáceo</t>
  </si>
  <si>
    <t>Suelo Orgánico</t>
  </si>
  <si>
    <t>Quema para desmontar</t>
  </si>
  <si>
    <t>Quema para preparación de siembra</t>
  </si>
  <si>
    <t>Limpias de derechos de vía</t>
  </si>
  <si>
    <t>Rayos</t>
  </si>
  <si>
    <t>Erupciónes volcánicas</t>
  </si>
  <si>
    <t>Industria</t>
  </si>
  <si>
    <t>Minería (Extracción de materiales)</t>
  </si>
  <si>
    <t>Líneas eléctricas</t>
  </si>
  <si>
    <t>Accidente automovilístico</t>
  </si>
  <si>
    <t>Ferrocarril</t>
  </si>
  <si>
    <t>Prom.</t>
  </si>
  <si>
    <t>Sup. Afec. (HA)</t>
  </si>
  <si>
    <t>Hornos de Carbón</t>
  </si>
  <si>
    <t>Temporada 2019</t>
  </si>
  <si>
    <t xml:space="preserve">Comparativa en Afectación y Numero de Incendios Forestales por Municipio </t>
  </si>
  <si>
    <t>Comparativo VS Superficie Afectada</t>
  </si>
  <si>
    <t>vs</t>
  </si>
  <si>
    <t>Comparativo VS Número de Incendios</t>
  </si>
  <si>
    <t>Comparativo VS Superficie/Incendio</t>
  </si>
  <si>
    <t>Temporada 2020</t>
  </si>
  <si>
    <t xml:space="preserve">Actividades Agricolas </t>
  </si>
  <si>
    <t xml:space="preserve">Actividades Ilicitas </t>
  </si>
  <si>
    <t xml:space="preserve">Actividades Pecuarias </t>
  </si>
  <si>
    <t xml:space="preserve">Quema para Pastoreo </t>
  </si>
  <si>
    <t xml:space="preserve">Actividades Apícolas </t>
  </si>
  <si>
    <t xml:space="preserve">Otras Actividades Productivas </t>
  </si>
  <si>
    <t>Transporte</t>
  </si>
  <si>
    <t xml:space="preserve">Escapes </t>
  </si>
  <si>
    <t xml:space="preserve">Similar </t>
  </si>
  <si>
    <t xml:space="preserve">Quema Basureros </t>
  </si>
  <si>
    <t>Basurero Irregular</t>
  </si>
  <si>
    <t xml:space="preserve">Relleno Sanitario </t>
  </si>
  <si>
    <t>Quema Traspatio</t>
  </si>
  <si>
    <t xml:space="preserve">Quema de Residuos de Jardineria </t>
  </si>
  <si>
    <t xml:space="preserve">Desconocidas </t>
  </si>
  <si>
    <t xml:space="preserve">Residuos de aprovechamiento forestal </t>
  </si>
  <si>
    <t xml:space="preserve">#Incendios </t>
  </si>
  <si>
    <t>Áreas Naturales Protegidas  Afectadas</t>
  </si>
  <si>
    <t>Incendios Registrados Fuera de ANP´s</t>
  </si>
  <si>
    <t xml:space="preserve">Tala Ilegal </t>
  </si>
  <si>
    <t>Tipo de Incidente</t>
  </si>
  <si>
    <t xml:space="preserve">Tipo de Incidente </t>
  </si>
  <si>
    <t xml:space="preserve">Porcentaje </t>
  </si>
  <si>
    <t>Tipo de Incendio</t>
  </si>
  <si>
    <t>Temporada 2021</t>
  </si>
  <si>
    <t># Incendios Forestales por Mes 2009 - 2021</t>
  </si>
  <si>
    <t>Superficie Afectada (ha) por Mes 2009 - 2021</t>
  </si>
  <si>
    <t xml:space="preserve">Parque Nacional El Tepozteco </t>
  </si>
  <si>
    <t>Tipo 5</t>
  </si>
  <si>
    <t xml:space="preserve">Superficial </t>
  </si>
  <si>
    <t>Parque Nacional Lagunas de Zempoala</t>
  </si>
  <si>
    <t>Huitzilac</t>
  </si>
  <si>
    <t xml:space="preserve">Cuernavaca </t>
  </si>
  <si>
    <t># Incendios Forestales por AÑO 1999 - 2020</t>
  </si>
  <si>
    <t>Tepoztlan</t>
  </si>
  <si>
    <t>Cuernavaca</t>
  </si>
  <si>
    <t>Tlalnepantla</t>
  </si>
  <si>
    <t>Tetela del Volcan</t>
  </si>
  <si>
    <t>Yautepec</t>
  </si>
  <si>
    <t>Tlayacapan</t>
  </si>
  <si>
    <t>Jiutepec</t>
  </si>
  <si>
    <t>Totolapan</t>
  </si>
  <si>
    <t>Ocuituco</t>
  </si>
  <si>
    <t>Temixco</t>
  </si>
  <si>
    <t>Xochitepec</t>
  </si>
  <si>
    <t>Atlatlahucan</t>
  </si>
  <si>
    <t>Tlaltizapan de Zapata</t>
  </si>
  <si>
    <t>Miacatlan</t>
  </si>
  <si>
    <t>Puente de Ixtla</t>
  </si>
  <si>
    <t>Emiliano Zapata</t>
  </si>
  <si>
    <t>Tlaquiltenango</t>
  </si>
  <si>
    <t>Yecapixtla</t>
  </si>
  <si>
    <t>Amacuzac</t>
  </si>
  <si>
    <t>Jojutla</t>
  </si>
  <si>
    <t>Tetecala</t>
  </si>
  <si>
    <t>Zacatepec</t>
  </si>
  <si>
    <t>Zacualpan de Amilpas</t>
  </si>
  <si>
    <t>Ayala</t>
  </si>
  <si>
    <t>Coatlan del Rio</t>
  </si>
  <si>
    <t>Cuautla</t>
  </si>
  <si>
    <t>Jantetelco</t>
  </si>
  <si>
    <t>Mazatepec</t>
  </si>
  <si>
    <t>Tepalcingo</t>
  </si>
  <si>
    <t>Axochiapan</t>
  </si>
  <si>
    <t>Coatetelco</t>
  </si>
  <si>
    <t>Jonacatepec de Leandro Valle</t>
  </si>
  <si>
    <t>Temoac</t>
  </si>
  <si>
    <t>Xoxocotla</t>
  </si>
  <si>
    <t>Superficie Afectada (ha) por AÑO 1999 - 2020</t>
  </si>
  <si>
    <t xml:space="preserve">Total </t>
  </si>
  <si>
    <t xml:space="preserve">Huitzilac </t>
  </si>
  <si>
    <t xml:space="preserve">Tepoztlán </t>
  </si>
  <si>
    <t xml:space="preserve">Xochoitepec </t>
  </si>
  <si>
    <t>Sierra Monte Negro</t>
  </si>
  <si>
    <t>Tipo 4</t>
  </si>
  <si>
    <t>Corredor Biologico Chichinautzin</t>
  </si>
  <si>
    <t xml:space="preserve">Superficial - Subterraneo </t>
  </si>
  <si>
    <t xml:space="preserve">Miacatlan </t>
  </si>
  <si>
    <t xml:space="preserve">Yautepec </t>
  </si>
  <si>
    <t xml:space="preserve">Emiliano Zapata </t>
  </si>
  <si>
    <t>Tlaltizapan</t>
  </si>
  <si>
    <t>Tipo 3</t>
  </si>
  <si>
    <t xml:space="preserve">Sierra de Huautla </t>
  </si>
  <si>
    <t xml:space="preserve">Amacuzac </t>
  </si>
  <si>
    <t xml:space="preserve">Temixco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</si>
</sst>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#,##0.000"/>
    <numFmt numFmtId="166" formatCode="_-* #,##0.0000_-;\-* #,##0.0000_-;_-* &quot;-&quot;??_-;_-@_-"/>
    <numFmt numFmtId="167" formatCode="#,##0.0000"/>
    <numFmt numFmtId="168" formatCode="#,##0.00000"/>
    <numFmt numFmtId="169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theme="0" tint="-0.34998626667073579"/>
      </bottom>
      <diagonal/>
    </border>
    <border>
      <left style="medium">
        <color auto="1"/>
      </left>
      <right style="thin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otted">
        <color theme="3" tint="-0.249977111117893"/>
      </bottom>
      <diagonal/>
    </border>
    <border>
      <left style="medium">
        <color auto="1"/>
      </left>
      <right/>
      <top style="dashed">
        <color theme="0" tint="-0.34998626667073579"/>
      </top>
      <bottom style="dotted">
        <color theme="3" tint="-0.249977111117893"/>
      </bottom>
      <diagonal/>
    </border>
    <border>
      <left style="thin">
        <color theme="1"/>
      </left>
      <right style="thin">
        <color auto="1"/>
      </right>
      <top style="dashed">
        <color theme="0" tint="-0.34998626667073579"/>
      </top>
      <bottom style="dotted">
        <color theme="3" tint="-0.249977111117893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ashed">
        <color theme="3" tint="-0.249977111117893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ashed">
        <color theme="3" tint="-0.249977111117893"/>
      </bottom>
      <diagonal/>
    </border>
    <border>
      <left style="thin">
        <color auto="1"/>
      </left>
      <right style="medium">
        <color auto="1"/>
      </right>
      <top style="dashed">
        <color theme="3" tint="-0.249977111117893"/>
      </top>
      <bottom style="dotted">
        <color theme="3" tint="-0.249977111117893"/>
      </bottom>
      <diagonal/>
    </border>
    <border>
      <left style="thin">
        <color auto="1"/>
      </left>
      <right style="medium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dashed">
        <color theme="3" tint="-0.249977111117893"/>
      </top>
      <bottom/>
      <diagonal/>
    </border>
    <border>
      <left style="medium">
        <color auto="1"/>
      </left>
      <right style="thin">
        <color auto="1"/>
      </right>
      <top style="dashed">
        <color theme="3" tint="-0.249977111117893"/>
      </top>
      <bottom/>
      <diagonal/>
    </border>
    <border>
      <left style="thin">
        <color auto="1"/>
      </left>
      <right style="thin">
        <color auto="1"/>
      </right>
      <top style="dash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 style="dash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 style="dott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1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medium">
        <color theme="1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medium">
        <color theme="1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1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1"/>
      </bottom>
      <diagonal/>
    </border>
    <border>
      <left/>
      <right/>
      <top style="thin">
        <color theme="3"/>
      </top>
      <bottom style="medium">
        <color theme="1"/>
      </bottom>
      <diagonal/>
    </border>
    <border>
      <left/>
      <right style="thin">
        <color theme="3"/>
      </right>
      <top style="thin">
        <color theme="3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medium">
        <color theme="1"/>
      </right>
      <top/>
      <bottom style="thin">
        <color theme="3"/>
      </bottom>
      <diagonal/>
    </border>
    <border>
      <left style="medium">
        <color theme="1"/>
      </left>
      <right/>
      <top style="thin">
        <color theme="3"/>
      </top>
      <bottom style="thin">
        <color theme="3"/>
      </bottom>
      <diagonal/>
    </border>
    <border>
      <left/>
      <right style="medium">
        <color theme="1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medium">
        <color theme="1"/>
      </right>
      <top style="thin">
        <color theme="3"/>
      </top>
      <bottom/>
      <diagonal/>
    </border>
    <border>
      <left style="medium">
        <color auto="1"/>
      </left>
      <right style="thin">
        <color theme="3"/>
      </right>
      <top/>
      <bottom style="medium">
        <color auto="1"/>
      </bottom>
      <diagonal/>
    </border>
    <border>
      <left style="thin">
        <color theme="3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theme="3"/>
      </right>
      <top/>
      <bottom style="medium">
        <color auto="1"/>
      </bottom>
      <diagonal/>
    </border>
    <border>
      <left style="thin">
        <color theme="3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/>
      <bottom style="dotted">
        <color theme="0" tint="-0.34998626667073579"/>
      </bottom>
      <diagonal/>
    </border>
    <border>
      <left style="medium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medium">
        <color theme="1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theme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theme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dotted">
        <color theme="0" tint="-0.34998626667073579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dotted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43" fontId="1" fillId="0" borderId="0" applyFont="0" applyFill="0" applyBorder="0" applyAlignment="0" applyProtection="0"/>
  </cellStyleXfs>
  <cellXfs count="342">
    <xf numFmtId="0" fontId="0" fillId="0" borderId="0" xfId="0"/>
    <xf numFmtId="0" fontId="3" fillId="0" borderId="0" xfId="0" applyFont="1"/>
    <xf numFmtId="0" fontId="6" fillId="0" borderId="0" xfId="0" applyFont="1"/>
    <xf numFmtId="0" fontId="7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0" borderId="0" xfId="0" applyFont="1" applyFill="1"/>
    <xf numFmtId="0" fontId="9" fillId="0" borderId="10" xfId="0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center"/>
    </xf>
    <xf numFmtId="0" fontId="10" fillId="0" borderId="0" xfId="0" applyFont="1" applyFill="1"/>
    <xf numFmtId="0" fontId="11" fillId="0" borderId="0" xfId="0" applyFont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0" fillId="0" borderId="0" xfId="0" applyFont="1" applyFill="1" applyBorder="1"/>
    <xf numFmtId="3" fontId="10" fillId="0" borderId="2" xfId="0" applyNumberFormat="1" applyFont="1" applyBorder="1" applyAlignment="1">
      <alignment horizontal="center"/>
    </xf>
    <xf numFmtId="3" fontId="10" fillId="0" borderId="19" xfId="0" applyNumberFormat="1" applyFont="1" applyBorder="1" applyAlignment="1">
      <alignment horizont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4" fontId="9" fillId="0" borderId="11" xfId="0" applyNumberFormat="1" applyFont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0" borderId="14" xfId="0" applyNumberFormat="1" applyFont="1" applyBorder="1" applyAlignment="1">
      <alignment horizontal="right"/>
    </xf>
    <xf numFmtId="4" fontId="9" fillId="0" borderId="15" xfId="0" applyNumberFormat="1" applyFont="1" applyBorder="1" applyAlignment="1">
      <alignment horizontal="right"/>
    </xf>
    <xf numFmtId="0" fontId="3" fillId="0" borderId="0" xfId="0" applyFont="1" applyBorder="1"/>
    <xf numFmtId="4" fontId="10" fillId="0" borderId="14" xfId="0" applyNumberFormat="1" applyFont="1" applyBorder="1" applyAlignment="1">
      <alignment horizontal="right"/>
    </xf>
    <xf numFmtId="0" fontId="9" fillId="0" borderId="0" xfId="0" applyFont="1"/>
    <xf numFmtId="0" fontId="3" fillId="0" borderId="0" xfId="0" applyFont="1" applyBorder="1" applyAlignment="1">
      <alignment horizontal="center"/>
    </xf>
    <xf numFmtId="0" fontId="10" fillId="0" borderId="0" xfId="0" applyFont="1"/>
    <xf numFmtId="0" fontId="9" fillId="0" borderId="20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4" fontId="9" fillId="0" borderId="21" xfId="0" applyNumberFormat="1" applyFont="1" applyBorder="1" applyAlignment="1">
      <alignment horizontal="right"/>
    </xf>
    <xf numFmtId="0" fontId="9" fillId="0" borderId="18" xfId="0" applyFont="1" applyBorder="1" applyAlignment="1">
      <alignment horizontal="center"/>
    </xf>
    <xf numFmtId="4" fontId="9" fillId="0" borderId="2" xfId="0" applyNumberFormat="1" applyFont="1" applyBorder="1" applyAlignment="1">
      <alignment horizontal="right"/>
    </xf>
    <xf numFmtId="4" fontId="9" fillId="0" borderId="23" xfId="0" applyNumberFormat="1" applyFont="1" applyBorder="1" applyAlignment="1">
      <alignment horizontal="right"/>
    </xf>
    <xf numFmtId="0" fontId="9" fillId="0" borderId="24" xfId="0" applyFont="1" applyBorder="1" applyAlignment="1">
      <alignment horizontal="center"/>
    </xf>
    <xf numFmtId="4" fontId="9" fillId="0" borderId="25" xfId="0" applyNumberFormat="1" applyFont="1" applyBorder="1" applyAlignment="1">
      <alignment horizontal="right"/>
    </xf>
    <xf numFmtId="3" fontId="9" fillId="0" borderId="26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4" fontId="9" fillId="0" borderId="29" xfId="0" applyNumberFormat="1" applyFont="1" applyBorder="1" applyAlignment="1">
      <alignment horizontal="right"/>
    </xf>
    <xf numFmtId="4" fontId="9" fillId="0" borderId="28" xfId="0" applyNumberFormat="1" applyFont="1" applyBorder="1" applyAlignment="1">
      <alignment horizontal="right"/>
    </xf>
    <xf numFmtId="3" fontId="9" fillId="0" borderId="30" xfId="0" applyNumberFormat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4" fontId="9" fillId="0" borderId="34" xfId="0" applyNumberFormat="1" applyFont="1" applyBorder="1" applyAlignment="1">
      <alignment horizontal="right"/>
    </xf>
    <xf numFmtId="4" fontId="9" fillId="0" borderId="35" xfId="0" applyNumberFormat="1" applyFont="1" applyBorder="1" applyAlignment="1">
      <alignment horizontal="right"/>
    </xf>
    <xf numFmtId="4" fontId="9" fillId="0" borderId="36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3" fillId="0" borderId="0" xfId="0" applyFont="1"/>
    <xf numFmtId="0" fontId="10" fillId="0" borderId="0" xfId="0" applyFont="1" applyBorder="1"/>
    <xf numFmtId="1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4" fontId="6" fillId="0" borderId="45" xfId="0" applyNumberFormat="1" applyFont="1" applyFill="1" applyBorder="1" applyAlignment="1">
      <alignment horizontal="center" vertical="center"/>
    </xf>
    <xf numFmtId="4" fontId="8" fillId="0" borderId="45" xfId="0" applyNumberFormat="1" applyFont="1" applyFill="1" applyBorder="1" applyAlignment="1">
      <alignment horizontal="right" vertical="center"/>
    </xf>
    <xf numFmtId="4" fontId="8" fillId="0" borderId="45" xfId="0" applyNumberFormat="1" applyFont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8" fillId="0" borderId="46" xfId="0" applyNumberFormat="1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20" fontId="10" fillId="0" borderId="38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20" fontId="10" fillId="0" borderId="45" xfId="0" applyNumberFormat="1" applyFont="1" applyFill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5" fillId="11" borderId="39" xfId="0" applyFont="1" applyFill="1" applyBorder="1" applyAlignment="1">
      <alignment horizontal="center"/>
    </xf>
    <xf numFmtId="0" fontId="5" fillId="11" borderId="41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4" fontId="10" fillId="0" borderId="43" xfId="0" applyNumberFormat="1" applyFont="1" applyFill="1" applyBorder="1" applyAlignment="1">
      <alignment horizontal="right" vertical="center"/>
    </xf>
    <xf numFmtId="0" fontId="10" fillId="0" borderId="44" xfId="0" applyFont="1" applyFill="1" applyBorder="1" applyAlignment="1">
      <alignment horizontal="center"/>
    </xf>
    <xf numFmtId="4" fontId="10" fillId="0" borderId="46" xfId="0" applyNumberFormat="1" applyFont="1" applyFill="1" applyBorder="1" applyAlignment="1">
      <alignment horizontal="right" vertical="center"/>
    </xf>
    <xf numFmtId="0" fontId="10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5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left"/>
    </xf>
    <xf numFmtId="0" fontId="10" fillId="4" borderId="56" xfId="0" applyFont="1" applyFill="1" applyBorder="1" applyAlignment="1">
      <alignment horizontal="left"/>
    </xf>
    <xf numFmtId="164" fontId="10" fillId="0" borderId="67" xfId="1" applyNumberFormat="1" applyFont="1" applyFill="1" applyBorder="1" applyAlignment="1">
      <alignment horizontal="right"/>
    </xf>
    <xf numFmtId="164" fontId="10" fillId="0" borderId="70" xfId="1" applyNumberFormat="1" applyFont="1" applyFill="1" applyBorder="1" applyAlignment="1">
      <alignment horizontal="right"/>
    </xf>
    <xf numFmtId="0" fontId="5" fillId="11" borderId="71" xfId="0" applyFont="1" applyFill="1" applyBorder="1" applyAlignment="1">
      <alignment horizontal="center"/>
    </xf>
    <xf numFmtId="0" fontId="5" fillId="11" borderId="72" xfId="0" applyFont="1" applyFill="1" applyBorder="1" applyAlignment="1">
      <alignment horizontal="center"/>
    </xf>
    <xf numFmtId="0" fontId="5" fillId="11" borderId="73" xfId="0" applyFont="1" applyFill="1" applyBorder="1" applyAlignment="1">
      <alignment horizontal="center"/>
    </xf>
    <xf numFmtId="0" fontId="5" fillId="11" borderId="74" xfId="0" applyFont="1" applyFill="1" applyBorder="1" applyAlignment="1">
      <alignment horizontal="center"/>
    </xf>
    <xf numFmtId="4" fontId="5" fillId="11" borderId="75" xfId="0" applyNumberFormat="1" applyFont="1" applyFill="1" applyBorder="1" applyAlignment="1">
      <alignment horizontal="right"/>
    </xf>
    <xf numFmtId="0" fontId="9" fillId="0" borderId="76" xfId="0" applyFont="1" applyBorder="1" applyAlignment="1">
      <alignment horizontal="center"/>
    </xf>
    <xf numFmtId="3" fontId="9" fillId="0" borderId="77" xfId="0" applyNumberFormat="1" applyFont="1" applyBorder="1" applyAlignment="1">
      <alignment horizontal="center"/>
    </xf>
    <xf numFmtId="3" fontId="9" fillId="0" borderId="78" xfId="0" applyNumberFormat="1" applyFont="1" applyBorder="1" applyAlignment="1">
      <alignment horizontal="center"/>
    </xf>
    <xf numFmtId="3" fontId="9" fillId="0" borderId="79" xfId="0" applyNumberFormat="1" applyFont="1" applyBorder="1" applyAlignment="1">
      <alignment horizontal="center"/>
    </xf>
    <xf numFmtId="3" fontId="9" fillId="0" borderId="80" xfId="0" applyNumberFormat="1" applyFont="1" applyBorder="1" applyAlignment="1">
      <alignment horizontal="center"/>
    </xf>
    <xf numFmtId="0" fontId="0" fillId="0" borderId="37" xfId="0" applyBorder="1"/>
    <xf numFmtId="0" fontId="14" fillId="0" borderId="0" xfId="0" applyFont="1"/>
    <xf numFmtId="0" fontId="9" fillId="0" borderId="81" xfId="0" applyFont="1" applyBorder="1" applyAlignment="1">
      <alignment horizontal="center"/>
    </xf>
    <xf numFmtId="4" fontId="9" fillId="0" borderId="78" xfId="0" applyNumberFormat="1" applyFont="1" applyBorder="1" applyAlignment="1">
      <alignment horizontal="right"/>
    </xf>
    <xf numFmtId="4" fontId="9" fillId="0" borderId="79" xfId="0" applyNumberFormat="1" applyFont="1" applyBorder="1" applyAlignment="1">
      <alignment horizontal="right"/>
    </xf>
    <xf numFmtId="4" fontId="9" fillId="0" borderId="80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3" fillId="0" borderId="58" xfId="0" applyFont="1" applyBorder="1"/>
    <xf numFmtId="0" fontId="10" fillId="0" borderId="82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center"/>
    </xf>
    <xf numFmtId="0" fontId="0" fillId="0" borderId="0" xfId="0" applyBorder="1"/>
    <xf numFmtId="3" fontId="9" fillId="0" borderId="84" xfId="0" applyNumberFormat="1" applyFont="1" applyBorder="1" applyAlignment="1">
      <alignment horizontal="center"/>
    </xf>
    <xf numFmtId="4" fontId="9" fillId="0" borderId="83" xfId="0" applyNumberFormat="1" applyFont="1" applyBorder="1" applyAlignment="1">
      <alignment horizontal="right"/>
    </xf>
    <xf numFmtId="0" fontId="0" fillId="0" borderId="85" xfId="0" applyBorder="1" applyAlignment="1">
      <alignment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/>
    </xf>
    <xf numFmtId="0" fontId="5" fillId="12" borderId="43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9" borderId="91" xfId="0" applyFont="1" applyFill="1" applyBorder="1" applyAlignment="1">
      <alignment horizontal="center" vertical="center" wrapText="1"/>
    </xf>
    <xf numFmtId="0" fontId="5" fillId="9" borderId="91" xfId="0" applyFont="1" applyFill="1" applyBorder="1" applyAlignment="1">
      <alignment horizontal="center" vertical="center"/>
    </xf>
    <xf numFmtId="0" fontId="5" fillId="9" borderId="92" xfId="0" applyFont="1" applyFill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4" fontId="8" fillId="0" borderId="94" xfId="0" applyNumberFormat="1" applyFont="1" applyBorder="1" applyAlignment="1">
      <alignment horizontal="center" vertical="center"/>
    </xf>
    <xf numFmtId="3" fontId="6" fillId="0" borderId="94" xfId="0" applyNumberFormat="1" applyFont="1" applyFill="1" applyBorder="1" applyAlignment="1">
      <alignment horizontal="center" vertical="center"/>
    </xf>
    <xf numFmtId="3" fontId="6" fillId="0" borderId="94" xfId="0" applyNumberFormat="1" applyFont="1" applyBorder="1" applyAlignment="1">
      <alignment horizontal="center" vertical="center"/>
    </xf>
    <xf numFmtId="3" fontId="8" fillId="0" borderId="95" xfId="0" applyNumberFormat="1" applyFont="1" applyBorder="1" applyAlignment="1">
      <alignment horizontal="center" vertical="center"/>
    </xf>
    <xf numFmtId="0" fontId="11" fillId="13" borderId="63" xfId="0" applyFont="1" applyFill="1" applyBorder="1" applyAlignment="1">
      <alignment horizontal="center"/>
    </xf>
    <xf numFmtId="164" fontId="11" fillId="13" borderId="65" xfId="0" applyNumberFormat="1" applyFont="1" applyFill="1" applyBorder="1" applyAlignment="1">
      <alignment horizontal="right"/>
    </xf>
    <xf numFmtId="0" fontId="11" fillId="13" borderId="66" xfId="0" applyFont="1" applyFill="1" applyBorder="1" applyAlignment="1">
      <alignment horizontal="center"/>
    </xf>
    <xf numFmtId="164" fontId="11" fillId="13" borderId="67" xfId="1" applyNumberFormat="1" applyFont="1" applyFill="1" applyBorder="1" applyAlignment="1">
      <alignment horizontal="right"/>
    </xf>
    <xf numFmtId="0" fontId="11" fillId="13" borderId="66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/>
    </xf>
    <xf numFmtId="0" fontId="5" fillId="3" borderId="72" xfId="0" applyFont="1" applyFill="1" applyBorder="1" applyAlignment="1">
      <alignment horizontal="center"/>
    </xf>
    <xf numFmtId="0" fontId="5" fillId="3" borderId="73" xfId="0" applyFont="1" applyFill="1" applyBorder="1" applyAlignment="1">
      <alignment horizontal="center"/>
    </xf>
    <xf numFmtId="0" fontId="5" fillId="3" borderId="74" xfId="0" applyFont="1" applyFill="1" applyBorder="1" applyAlignment="1">
      <alignment horizontal="center"/>
    </xf>
    <xf numFmtId="0" fontId="10" fillId="0" borderId="66" xfId="0" applyFont="1" applyFill="1" applyBorder="1" applyAlignment="1">
      <alignment horizontal="right"/>
    </xf>
    <xf numFmtId="0" fontId="10" fillId="0" borderId="68" xfId="0" applyFont="1" applyFill="1" applyBorder="1" applyAlignment="1">
      <alignment horizontal="right"/>
    </xf>
    <xf numFmtId="0" fontId="10" fillId="0" borderId="66" xfId="0" applyFont="1" applyFill="1" applyBorder="1" applyAlignment="1">
      <alignment horizontal="right" vertical="center"/>
    </xf>
    <xf numFmtId="0" fontId="5" fillId="10" borderId="62" xfId="0" applyFont="1" applyFill="1" applyBorder="1" applyAlignment="1">
      <alignment horizontal="center"/>
    </xf>
    <xf numFmtId="164" fontId="5" fillId="10" borderId="61" xfId="1" applyNumberFormat="1" applyFont="1" applyFill="1" applyBorder="1" applyAlignment="1">
      <alignment horizontal="right"/>
    </xf>
    <xf numFmtId="0" fontId="11" fillId="14" borderId="60" xfId="0" applyFont="1" applyFill="1" applyBorder="1" applyAlignment="1">
      <alignment horizontal="center"/>
    </xf>
    <xf numFmtId="0" fontId="11" fillId="14" borderId="61" xfId="0" applyFont="1" applyFill="1" applyBorder="1" applyAlignment="1">
      <alignment horizontal="center"/>
    </xf>
    <xf numFmtId="10" fontId="11" fillId="18" borderId="0" xfId="1" applyNumberFormat="1" applyFont="1" applyFill="1" applyBorder="1" applyAlignment="1">
      <alignment horizontal="center" vertical="center"/>
    </xf>
    <xf numFmtId="4" fontId="11" fillId="16" borderId="0" xfId="0" applyNumberFormat="1" applyFont="1" applyFill="1" applyBorder="1" applyAlignment="1">
      <alignment horizontal="center" vertical="center"/>
    </xf>
    <xf numFmtId="0" fontId="11" fillId="13" borderId="0" xfId="0" applyFont="1" applyFill="1" applyBorder="1" applyAlignment="1">
      <alignment horizontal="center" vertical="center"/>
    </xf>
    <xf numFmtId="10" fontId="11" fillId="18" borderId="60" xfId="1" applyNumberFormat="1" applyFont="1" applyFill="1" applyBorder="1" applyAlignment="1">
      <alignment horizontal="center" vertical="center"/>
    </xf>
    <xf numFmtId="0" fontId="11" fillId="18" borderId="61" xfId="1" applyNumberFormat="1" applyFont="1" applyFill="1" applyBorder="1" applyAlignment="1">
      <alignment horizontal="center" vertical="center"/>
    </xf>
    <xf numFmtId="10" fontId="11" fillId="19" borderId="62" xfId="1" applyNumberFormat="1" applyFont="1" applyFill="1" applyBorder="1" applyAlignment="1">
      <alignment horizontal="center" vertical="center"/>
    </xf>
    <xf numFmtId="10" fontId="11" fillId="19" borderId="85" xfId="1" applyNumberFormat="1" applyFont="1" applyFill="1" applyBorder="1" applyAlignment="1">
      <alignment horizontal="center" vertical="center"/>
    </xf>
    <xf numFmtId="0" fontId="11" fillId="19" borderId="86" xfId="1" applyNumberFormat="1" applyFont="1" applyFill="1" applyBorder="1" applyAlignment="1">
      <alignment horizontal="center" vertical="center"/>
    </xf>
    <xf numFmtId="10" fontId="11" fillId="16" borderId="37" xfId="1" applyNumberFormat="1" applyFont="1" applyFill="1" applyBorder="1" applyAlignment="1">
      <alignment horizontal="right" vertical="center"/>
    </xf>
    <xf numFmtId="0" fontId="11" fillId="16" borderId="99" xfId="0" applyFont="1" applyFill="1" applyBorder="1" applyAlignment="1">
      <alignment horizontal="center"/>
    </xf>
    <xf numFmtId="10" fontId="11" fillId="17" borderId="100" xfId="1" applyNumberFormat="1" applyFont="1" applyFill="1" applyBorder="1" applyAlignment="1">
      <alignment horizontal="right" vertical="center"/>
    </xf>
    <xf numFmtId="4" fontId="11" fillId="17" borderId="73" xfId="0" applyNumberFormat="1" applyFont="1" applyFill="1" applyBorder="1" applyAlignment="1">
      <alignment horizontal="center" vertical="center"/>
    </xf>
    <xf numFmtId="0" fontId="11" fillId="17" borderId="101" xfId="0" applyFont="1" applyFill="1" applyBorder="1" applyAlignment="1">
      <alignment horizontal="center"/>
    </xf>
    <xf numFmtId="10" fontId="11" fillId="13" borderId="37" xfId="1" applyNumberFormat="1" applyFont="1" applyFill="1" applyBorder="1"/>
    <xf numFmtId="0" fontId="11" fillId="13" borderId="99" xfId="0" applyFont="1" applyFill="1" applyBorder="1" applyAlignment="1">
      <alignment horizontal="center" vertical="center"/>
    </xf>
    <xf numFmtId="10" fontId="11" fillId="21" borderId="100" xfId="1" applyNumberFormat="1" applyFont="1" applyFill="1" applyBorder="1"/>
    <xf numFmtId="0" fontId="11" fillId="21" borderId="73" xfId="0" applyFont="1" applyFill="1" applyBorder="1" applyAlignment="1">
      <alignment horizontal="center" vertical="center"/>
    </xf>
    <xf numFmtId="0" fontId="11" fillId="21" borderId="101" xfId="0" applyFont="1" applyFill="1" applyBorder="1" applyAlignment="1">
      <alignment horizontal="center" vertical="center"/>
    </xf>
    <xf numFmtId="0" fontId="6" fillId="0" borderId="0" xfId="0" applyFont="1" applyBorder="1"/>
    <xf numFmtId="4" fontId="9" fillId="0" borderId="104" xfId="0" applyNumberFormat="1" applyFont="1" applyBorder="1" applyAlignment="1">
      <alignment horizontal="right"/>
    </xf>
    <xf numFmtId="4" fontId="9" fillId="0" borderId="103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center"/>
    </xf>
    <xf numFmtId="3" fontId="9" fillId="0" borderId="102" xfId="0" applyNumberFormat="1" applyFont="1" applyBorder="1" applyAlignment="1">
      <alignment horizontal="center"/>
    </xf>
    <xf numFmtId="0" fontId="9" fillId="0" borderId="105" xfId="0" applyFont="1" applyBorder="1" applyAlignment="1">
      <alignment horizontal="center"/>
    </xf>
    <xf numFmtId="3" fontId="9" fillId="0" borderId="104" xfId="0" applyNumberFormat="1" applyFont="1" applyBorder="1" applyAlignment="1">
      <alignment horizontal="center"/>
    </xf>
    <xf numFmtId="3" fontId="9" fillId="0" borderId="106" xfId="0" applyNumberFormat="1" applyFont="1" applyBorder="1" applyAlignment="1">
      <alignment horizontal="center"/>
    </xf>
    <xf numFmtId="3" fontId="9" fillId="0" borderId="103" xfId="0" applyNumberFormat="1" applyFont="1" applyBorder="1" applyAlignment="1">
      <alignment horizontal="center"/>
    </xf>
    <xf numFmtId="0" fontId="6" fillId="0" borderId="97" xfId="0" applyFont="1" applyBorder="1"/>
    <xf numFmtId="3" fontId="10" fillId="0" borderId="73" xfId="0" applyNumberFormat="1" applyFont="1" applyBorder="1" applyAlignment="1">
      <alignment horizontal="center"/>
    </xf>
    <xf numFmtId="0" fontId="0" fillId="0" borderId="0" xfId="0" applyFo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43" xfId="0" applyNumberFormat="1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4" borderId="52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107" xfId="0" applyFont="1" applyBorder="1" applyAlignment="1">
      <alignment vertical="center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vertical="center"/>
    </xf>
    <xf numFmtId="0" fontId="10" fillId="4" borderId="51" xfId="0" applyFont="1" applyFill="1" applyBorder="1" applyAlignment="1">
      <alignment wrapText="1"/>
    </xf>
    <xf numFmtId="0" fontId="10" fillId="4" borderId="52" xfId="0" applyFont="1" applyFill="1" applyBorder="1" applyAlignment="1">
      <alignment wrapText="1"/>
    </xf>
    <xf numFmtId="0" fontId="10" fillId="4" borderId="53" xfId="0" applyFont="1" applyFill="1" applyBorder="1" applyAlignment="1">
      <alignment wrapText="1"/>
    </xf>
    <xf numFmtId="0" fontId="10" fillId="4" borderId="51" xfId="0" applyFont="1" applyFill="1" applyBorder="1" applyAlignment="1"/>
    <xf numFmtId="0" fontId="10" fillId="4" borderId="52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>
      <alignment vertical="center"/>
    </xf>
    <xf numFmtId="0" fontId="10" fillId="4" borderId="52" xfId="0" applyFont="1" applyFill="1" applyBorder="1" applyAlignment="1">
      <alignment vertical="center"/>
    </xf>
    <xf numFmtId="0" fontId="10" fillId="4" borderId="53" xfId="0" applyFont="1" applyFill="1" applyBorder="1" applyAlignment="1">
      <alignment vertical="center"/>
    </xf>
    <xf numFmtId="0" fontId="10" fillId="4" borderId="51" xfId="0" applyFont="1" applyFill="1" applyBorder="1" applyAlignment="1">
      <alignment vertical="top"/>
    </xf>
    <xf numFmtId="0" fontId="10" fillId="4" borderId="52" xfId="0" applyFont="1" applyFill="1" applyBorder="1" applyAlignment="1">
      <alignment vertical="top"/>
    </xf>
    <xf numFmtId="0" fontId="10" fillId="4" borderId="53" xfId="0" applyFont="1" applyFill="1" applyBorder="1" applyAlignment="1">
      <alignment vertical="top"/>
    </xf>
    <xf numFmtId="0" fontId="10" fillId="0" borderId="113" xfId="0" applyFont="1" applyFill="1" applyBorder="1" applyAlignment="1">
      <alignment horizontal="center" vertical="center"/>
    </xf>
    <xf numFmtId="0" fontId="10" fillId="0" borderId="113" xfId="0" applyFont="1" applyFill="1" applyBorder="1" applyAlignment="1">
      <alignment horizontal="center"/>
    </xf>
    <xf numFmtId="0" fontId="10" fillId="0" borderId="115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right" vertical="center"/>
    </xf>
    <xf numFmtId="10" fontId="10" fillId="0" borderId="116" xfId="0" applyNumberFormat="1" applyFont="1" applyFill="1" applyBorder="1" applyAlignment="1">
      <alignment horizontal="center" vertical="center"/>
    </xf>
    <xf numFmtId="0" fontId="10" fillId="0" borderId="115" xfId="0" applyFont="1" applyFill="1" applyBorder="1" applyAlignment="1">
      <alignment horizontal="center"/>
    </xf>
    <xf numFmtId="10" fontId="0" fillId="0" borderId="0" xfId="0" applyNumberFormat="1"/>
    <xf numFmtId="0" fontId="10" fillId="0" borderId="117" xfId="0" applyFont="1" applyBorder="1" applyAlignment="1">
      <alignment vertical="center"/>
    </xf>
    <xf numFmtId="0" fontId="10" fillId="0" borderId="118" xfId="0" applyFont="1" applyBorder="1" applyAlignment="1">
      <alignment vertical="center"/>
    </xf>
    <xf numFmtId="0" fontId="10" fillId="0" borderId="119" xfId="0" applyFont="1" applyBorder="1" applyAlignment="1">
      <alignment vertical="center"/>
    </xf>
    <xf numFmtId="0" fontId="9" fillId="0" borderId="121" xfId="0" applyFont="1" applyBorder="1" applyAlignment="1">
      <alignment horizontal="center"/>
    </xf>
    <xf numFmtId="0" fontId="9" fillId="0" borderId="120" xfId="0" applyFont="1" applyBorder="1" applyAlignment="1">
      <alignment horizontal="center"/>
    </xf>
    <xf numFmtId="3" fontId="9" fillId="0" borderId="36" xfId="0" applyNumberFormat="1" applyFont="1" applyBorder="1" applyAlignment="1">
      <alignment horizontal="center"/>
    </xf>
    <xf numFmtId="3" fontId="9" fillId="0" borderId="122" xfId="0" applyNumberFormat="1" applyFont="1" applyBorder="1" applyAlignment="1">
      <alignment horizontal="center"/>
    </xf>
    <xf numFmtId="4" fontId="9" fillId="0" borderId="122" xfId="0" applyNumberFormat="1" applyFont="1" applyBorder="1" applyAlignment="1">
      <alignment horizontal="right"/>
    </xf>
    <xf numFmtId="4" fontId="9" fillId="0" borderId="123" xfId="0" applyNumberFormat="1" applyFont="1" applyBorder="1" applyAlignment="1">
      <alignment horizontal="right"/>
    </xf>
    <xf numFmtId="3" fontId="9" fillId="0" borderId="124" xfId="0" applyNumberFormat="1" applyFont="1" applyBorder="1" applyAlignment="1">
      <alignment horizontal="center"/>
    </xf>
    <xf numFmtId="165" fontId="6" fillId="0" borderId="94" xfId="0" applyNumberFormat="1" applyFont="1" applyFill="1" applyBorder="1" applyAlignment="1">
      <alignment horizontal="center" vertical="center"/>
    </xf>
    <xf numFmtId="165" fontId="10" fillId="0" borderId="116" xfId="0" applyNumberFormat="1" applyFont="1" applyFill="1" applyBorder="1" applyAlignment="1">
      <alignment horizontal="center" vertical="center"/>
    </xf>
    <xf numFmtId="165" fontId="10" fillId="0" borderId="114" xfId="0" applyNumberFormat="1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right"/>
    </xf>
    <xf numFmtId="0" fontId="5" fillId="10" borderId="18" xfId="0" applyFont="1" applyFill="1" applyBorder="1" applyAlignment="1">
      <alignment horizontal="center" vertical="center"/>
    </xf>
    <xf numFmtId="10" fontId="5" fillId="10" borderId="19" xfId="0" applyNumberFormat="1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112" xfId="0" applyFont="1" applyFill="1" applyBorder="1" applyAlignment="1">
      <alignment horizontal="center" vertical="center"/>
    </xf>
    <xf numFmtId="0" fontId="2" fillId="9" borderId="128" xfId="0" applyFont="1" applyFill="1" applyBorder="1" applyAlignment="1">
      <alignment horizontal="center" vertical="center" wrapText="1"/>
    </xf>
    <xf numFmtId="0" fontId="2" fillId="9" borderId="111" xfId="0" applyFont="1" applyFill="1" applyBorder="1" applyAlignment="1">
      <alignment horizontal="center" vertical="center"/>
    </xf>
    <xf numFmtId="0" fontId="2" fillId="9" borderId="129" xfId="0" applyFont="1" applyFill="1" applyBorder="1" applyAlignment="1">
      <alignment horizontal="center" vertical="center"/>
    </xf>
    <xf numFmtId="0" fontId="6" fillId="0" borderId="113" xfId="0" applyFont="1" applyBorder="1" applyAlignment="1">
      <alignment horizontal="right"/>
    </xf>
    <xf numFmtId="3" fontId="19" fillId="0" borderId="130" xfId="0" applyNumberFormat="1" applyFont="1" applyBorder="1" applyAlignment="1">
      <alignment horizontal="center"/>
    </xf>
    <xf numFmtId="3" fontId="19" fillId="0" borderId="114" xfId="0" applyNumberFormat="1" applyFont="1" applyBorder="1" applyAlignment="1">
      <alignment horizontal="center"/>
    </xf>
    <xf numFmtId="0" fontId="19" fillId="0" borderId="131" xfId="0" applyFont="1" applyBorder="1" applyAlignment="1">
      <alignment horizontal="right"/>
    </xf>
    <xf numFmtId="3" fontId="19" fillId="0" borderId="132" xfId="0" applyNumberFormat="1" applyFont="1" applyBorder="1" applyAlignment="1">
      <alignment horizontal="center"/>
    </xf>
    <xf numFmtId="3" fontId="20" fillId="0" borderId="133" xfId="0" applyNumberFormat="1" applyFont="1" applyBorder="1" applyAlignment="1">
      <alignment horizontal="center"/>
    </xf>
    <xf numFmtId="0" fontId="2" fillId="8" borderId="128" xfId="0" applyFont="1" applyFill="1" applyBorder="1" applyAlignment="1">
      <alignment horizontal="center" vertical="center" wrapText="1"/>
    </xf>
    <xf numFmtId="0" fontId="2" fillId="8" borderId="111" xfId="0" applyFont="1" applyFill="1" applyBorder="1" applyAlignment="1">
      <alignment horizontal="center" vertical="center"/>
    </xf>
    <xf numFmtId="0" fontId="2" fillId="8" borderId="129" xfId="0" applyFont="1" applyFill="1" applyBorder="1" applyAlignment="1">
      <alignment horizontal="center" vertical="center"/>
    </xf>
    <xf numFmtId="4" fontId="19" fillId="0" borderId="130" xfId="0" applyNumberFormat="1" applyFont="1" applyBorder="1" applyAlignment="1">
      <alignment horizontal="right"/>
    </xf>
    <xf numFmtId="4" fontId="19" fillId="0" borderId="114" xfId="0" applyNumberFormat="1" applyFont="1" applyBorder="1" applyAlignment="1">
      <alignment horizontal="right"/>
    </xf>
    <xf numFmtId="0" fontId="11" fillId="0" borderId="131" xfId="0" applyFont="1" applyBorder="1" applyAlignment="1">
      <alignment horizontal="right"/>
    </xf>
    <xf numFmtId="4" fontId="19" fillId="0" borderId="132" xfId="0" applyNumberFormat="1" applyFont="1" applyBorder="1" applyAlignment="1">
      <alignment horizontal="center"/>
    </xf>
    <xf numFmtId="165" fontId="20" fillId="0" borderId="133" xfId="0" applyNumberFormat="1" applyFont="1" applyBorder="1" applyAlignment="1">
      <alignment horizontal="center"/>
    </xf>
    <xf numFmtId="165" fontId="10" fillId="0" borderId="43" xfId="0" applyNumberFormat="1" applyFont="1" applyFill="1" applyBorder="1" applyAlignment="1">
      <alignment horizontal="right" vertical="center"/>
    </xf>
    <xf numFmtId="165" fontId="10" fillId="0" borderId="43" xfId="0" applyNumberFormat="1" applyFont="1" applyFill="1" applyBorder="1" applyAlignment="1">
      <alignment horizontal="center" vertical="center"/>
    </xf>
    <xf numFmtId="166" fontId="10" fillId="0" borderId="116" xfId="5" applyNumberFormat="1" applyFont="1" applyFill="1" applyBorder="1" applyAlignment="1">
      <alignment horizontal="center" vertical="center"/>
    </xf>
    <xf numFmtId="167" fontId="9" fillId="0" borderId="106" xfId="0" applyNumberFormat="1" applyFont="1" applyBorder="1" applyAlignment="1">
      <alignment horizontal="right"/>
    </xf>
    <xf numFmtId="167" fontId="9" fillId="0" borderId="2" xfId="0" applyNumberFormat="1" applyFont="1" applyBorder="1" applyAlignment="1">
      <alignment horizontal="right"/>
    </xf>
    <xf numFmtId="168" fontId="5" fillId="11" borderId="75" xfId="0" applyNumberFormat="1" applyFont="1" applyFill="1" applyBorder="1" applyAlignment="1">
      <alignment horizontal="right"/>
    </xf>
    <xf numFmtId="167" fontId="5" fillId="3" borderId="75" xfId="0" applyNumberFormat="1" applyFont="1" applyFill="1" applyBorder="1" applyAlignment="1">
      <alignment horizontal="center"/>
    </xf>
    <xf numFmtId="169" fontId="5" fillId="10" borderId="19" xfId="0" applyNumberFormat="1" applyFont="1" applyFill="1" applyBorder="1" applyAlignment="1">
      <alignment horizontal="center" vertical="center"/>
    </xf>
    <xf numFmtId="167" fontId="8" fillId="0" borderId="94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/>
    </xf>
    <xf numFmtId="167" fontId="6" fillId="0" borderId="94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horizontal="center" vertical="center" wrapText="1"/>
    </xf>
    <xf numFmtId="0" fontId="5" fillId="12" borderId="42" xfId="0" applyFont="1" applyFill="1" applyBorder="1" applyAlignment="1">
      <alignment horizontal="center" vertical="center" wrapText="1"/>
    </xf>
    <xf numFmtId="0" fontId="5" fillId="12" borderId="40" xfId="0" applyFont="1" applyFill="1" applyBorder="1" applyAlignment="1">
      <alignment horizontal="center" vertical="center"/>
    </xf>
    <xf numFmtId="0" fontId="5" fillId="12" borderId="40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41" xfId="0" applyFont="1" applyFill="1" applyBorder="1" applyAlignment="1">
      <alignment horizontal="center" vertical="center"/>
    </xf>
    <xf numFmtId="0" fontId="12" fillId="5" borderId="1" xfId="2" applyFont="1" applyBorder="1" applyAlignment="1">
      <alignment horizontal="right" vertical="center" textRotation="90"/>
    </xf>
    <xf numFmtId="0" fontId="12" fillId="5" borderId="3" xfId="2" applyFont="1" applyBorder="1" applyAlignment="1">
      <alignment horizontal="right" vertical="center" textRotation="90"/>
    </xf>
    <xf numFmtId="0" fontId="12" fillId="5" borderId="47" xfId="2" applyFont="1" applyBorder="1" applyAlignment="1">
      <alignment horizontal="right" vertical="center" textRotation="90"/>
    </xf>
    <xf numFmtId="16" fontId="4" fillId="0" borderId="37" xfId="0" applyNumberFormat="1" applyFont="1" applyBorder="1" applyAlignment="1">
      <alignment horizontal="center" vertical="center" textRotation="90" wrapText="1"/>
    </xf>
    <xf numFmtId="16" fontId="4" fillId="0" borderId="37" xfId="0" applyNumberFormat="1" applyFont="1" applyFill="1" applyBorder="1" applyAlignment="1">
      <alignment horizontal="center" vertical="center" textRotation="90" wrapText="1"/>
    </xf>
    <xf numFmtId="16" fontId="4" fillId="0" borderId="0" xfId="0" applyNumberFormat="1" applyFont="1" applyBorder="1" applyAlignment="1">
      <alignment horizontal="center" vertical="center" textRotation="90"/>
    </xf>
    <xf numFmtId="0" fontId="12" fillId="12" borderId="1" xfId="3" applyFont="1" applyFill="1" applyBorder="1" applyAlignment="1">
      <alignment horizontal="right" vertical="center" textRotation="90"/>
    </xf>
    <xf numFmtId="0" fontId="12" fillId="12" borderId="3" xfId="3" applyFont="1" applyFill="1" applyBorder="1" applyAlignment="1">
      <alignment horizontal="right" vertical="center" textRotation="90"/>
    </xf>
    <xf numFmtId="0" fontId="12" fillId="12" borderId="47" xfId="3" applyFont="1" applyFill="1" applyBorder="1" applyAlignment="1">
      <alignment horizontal="right" vertical="center" textRotation="90"/>
    </xf>
    <xf numFmtId="0" fontId="12" fillId="9" borderId="48" xfId="2" applyFont="1" applyFill="1" applyBorder="1" applyAlignment="1">
      <alignment horizontal="right" vertical="center" textRotation="90"/>
    </xf>
    <xf numFmtId="0" fontId="12" fillId="9" borderId="49" xfId="2" applyFont="1" applyFill="1" applyBorder="1" applyAlignment="1">
      <alignment horizontal="right" vertical="center" textRotation="90"/>
    </xf>
    <xf numFmtId="0" fontId="12" fillId="9" borderId="50" xfId="2" applyFont="1" applyFill="1" applyBorder="1" applyAlignment="1">
      <alignment horizontal="right" vertical="center" textRotation="90"/>
    </xf>
    <xf numFmtId="0" fontId="5" fillId="20" borderId="96" xfId="0" applyFont="1" applyFill="1" applyBorder="1" applyAlignment="1">
      <alignment horizontal="center"/>
    </xf>
    <xf numFmtId="0" fontId="5" fillId="20" borderId="97" xfId="0" applyFont="1" applyFill="1" applyBorder="1" applyAlignment="1">
      <alignment horizontal="center"/>
    </xf>
    <xf numFmtId="0" fontId="5" fillId="20" borderId="98" xfId="0" applyFont="1" applyFill="1" applyBorder="1" applyAlignment="1">
      <alignment horizontal="center"/>
    </xf>
    <xf numFmtId="0" fontId="5" fillId="9" borderId="88" xfId="0" applyFont="1" applyFill="1" applyBorder="1" applyAlignment="1">
      <alignment horizontal="center" vertical="center"/>
    </xf>
    <xf numFmtId="0" fontId="5" fillId="9" borderId="89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10" fillId="0" borderId="42" xfId="0" applyFont="1" applyFill="1" applyBorder="1" applyAlignment="1">
      <alignment horizontal="right"/>
    </xf>
    <xf numFmtId="0" fontId="10" fillId="0" borderId="38" xfId="0" applyFont="1" applyFill="1" applyBorder="1" applyAlignment="1">
      <alignment horizontal="right"/>
    </xf>
    <xf numFmtId="0" fontId="10" fillId="0" borderId="52" xfId="0" applyFont="1" applyFill="1" applyBorder="1" applyAlignment="1">
      <alignment horizontal="left"/>
    </xf>
    <xf numFmtId="0" fontId="11" fillId="13" borderId="64" xfId="0" applyFont="1" applyFill="1" applyBorder="1" applyAlignment="1">
      <alignment horizontal="left"/>
    </xf>
    <xf numFmtId="0" fontId="5" fillId="3" borderId="57" xfId="0" applyFont="1" applyFill="1" applyBorder="1" applyAlignment="1">
      <alignment horizontal="center"/>
    </xf>
    <xf numFmtId="0" fontId="5" fillId="3" borderId="58" xfId="0" applyFont="1" applyFill="1" applyBorder="1" applyAlignment="1">
      <alignment horizontal="center"/>
    </xf>
    <xf numFmtId="0" fontId="5" fillId="3" borderId="59" xfId="0" applyFont="1" applyFill="1" applyBorder="1" applyAlignment="1">
      <alignment horizontal="center"/>
    </xf>
    <xf numFmtId="0" fontId="5" fillId="15" borderId="96" xfId="0" applyFont="1" applyFill="1" applyBorder="1" applyAlignment="1">
      <alignment horizontal="center"/>
    </xf>
    <xf numFmtId="0" fontId="5" fillId="15" borderId="97" xfId="0" applyFont="1" applyFill="1" applyBorder="1" applyAlignment="1">
      <alignment horizontal="center"/>
    </xf>
    <xf numFmtId="0" fontId="5" fillId="15" borderId="98" xfId="0" applyFont="1" applyFill="1" applyBorder="1" applyAlignment="1">
      <alignment horizontal="center"/>
    </xf>
    <xf numFmtId="0" fontId="5" fillId="9" borderId="88" xfId="0" applyFont="1" applyFill="1" applyBorder="1" applyAlignment="1">
      <alignment horizontal="center" vertical="center" wrapText="1"/>
    </xf>
    <xf numFmtId="0" fontId="5" fillId="9" borderId="91" xfId="0" applyFont="1" applyFill="1" applyBorder="1" applyAlignment="1">
      <alignment horizontal="center" vertical="center" wrapText="1"/>
    </xf>
    <xf numFmtId="0" fontId="11" fillId="14" borderId="0" xfId="0" applyFont="1" applyFill="1" applyBorder="1" applyAlignment="1">
      <alignment horizontal="center"/>
    </xf>
    <xf numFmtId="0" fontId="5" fillId="10" borderId="57" xfId="4" applyFont="1" applyFill="1" applyBorder="1" applyAlignment="1">
      <alignment horizontal="center"/>
    </xf>
    <xf numFmtId="0" fontId="5" fillId="10" borderId="58" xfId="4" applyFont="1" applyFill="1" applyBorder="1" applyAlignment="1">
      <alignment horizontal="center"/>
    </xf>
    <xf numFmtId="0" fontId="5" fillId="10" borderId="59" xfId="4" applyFont="1" applyFill="1" applyBorder="1" applyAlignment="1">
      <alignment horizontal="center"/>
    </xf>
    <xf numFmtId="0" fontId="5" fillId="9" borderId="87" xfId="0" applyFont="1" applyFill="1" applyBorder="1" applyAlignment="1">
      <alignment horizontal="center" vertical="center" wrapText="1"/>
    </xf>
    <xf numFmtId="0" fontId="5" fillId="9" borderId="90" xfId="0" applyFont="1" applyFill="1" applyBorder="1" applyAlignment="1">
      <alignment horizontal="center" vertical="center" wrapText="1"/>
    </xf>
    <xf numFmtId="0" fontId="5" fillId="22" borderId="39" xfId="4" applyFont="1" applyFill="1" applyBorder="1" applyAlignment="1">
      <alignment horizontal="center"/>
    </xf>
    <xf numFmtId="0" fontId="5" fillId="22" borderId="40" xfId="4" applyFont="1" applyFill="1" applyBorder="1" applyAlignment="1">
      <alignment horizontal="center"/>
    </xf>
    <xf numFmtId="0" fontId="5" fillId="22" borderId="41" xfId="4" applyFont="1" applyFill="1" applyBorder="1" applyAlignment="1">
      <alignment horizontal="center"/>
    </xf>
    <xf numFmtId="0" fontId="10" fillId="0" borderId="44" xfId="0" applyFont="1" applyFill="1" applyBorder="1" applyAlignment="1">
      <alignment horizontal="right"/>
    </xf>
    <xf numFmtId="0" fontId="10" fillId="0" borderId="45" xfId="0" applyFont="1" applyFill="1" applyBorder="1" applyAlignment="1">
      <alignment horizontal="right"/>
    </xf>
    <xf numFmtId="0" fontId="11" fillId="13" borderId="52" xfId="0" applyFont="1" applyFill="1" applyBorder="1" applyAlignment="1">
      <alignment horizontal="left"/>
    </xf>
    <xf numFmtId="0" fontId="5" fillId="3" borderId="40" xfId="0" applyFont="1" applyFill="1" applyBorder="1" applyAlignment="1">
      <alignment horizontal="center"/>
    </xf>
    <xf numFmtId="0" fontId="10" fillId="0" borderId="69" xfId="0" applyFont="1" applyFill="1" applyBorder="1" applyAlignment="1">
      <alignment horizontal="left"/>
    </xf>
    <xf numFmtId="0" fontId="5" fillId="10" borderId="0" xfId="0" applyFont="1" applyFill="1" applyBorder="1" applyAlignment="1">
      <alignment horizontal="center" wrapText="1"/>
    </xf>
    <xf numFmtId="0" fontId="5" fillId="10" borderId="102" xfId="0" applyFont="1" applyFill="1" applyBorder="1" applyAlignment="1">
      <alignment horizontal="center" vertical="center"/>
    </xf>
    <xf numFmtId="0" fontId="5" fillId="10" borderId="73" xfId="0" applyFont="1" applyFill="1" applyBorder="1" applyAlignment="1">
      <alignment horizontal="center" vertical="center"/>
    </xf>
    <xf numFmtId="0" fontId="5" fillId="10" borderId="110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1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11" borderId="40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18" fillId="9" borderId="125" xfId="0" applyFont="1" applyFill="1" applyBorder="1" applyAlignment="1">
      <alignment horizontal="center" vertical="center"/>
    </xf>
    <xf numFmtId="0" fontId="18" fillId="9" borderId="126" xfId="0" applyFont="1" applyFill="1" applyBorder="1" applyAlignment="1">
      <alignment horizontal="center" vertical="center"/>
    </xf>
    <xf numFmtId="0" fontId="18" fillId="9" borderId="127" xfId="0" applyFont="1" applyFill="1" applyBorder="1" applyAlignment="1">
      <alignment horizontal="center" vertical="center"/>
    </xf>
    <xf numFmtId="0" fontId="18" fillId="8" borderId="125" xfId="0" applyFont="1" applyFill="1" applyBorder="1" applyAlignment="1">
      <alignment horizontal="center" vertical="center"/>
    </xf>
    <xf numFmtId="0" fontId="18" fillId="8" borderId="126" xfId="0" applyFont="1" applyFill="1" applyBorder="1" applyAlignment="1">
      <alignment horizontal="center" vertical="center"/>
    </xf>
    <xf numFmtId="0" fontId="18" fillId="8" borderId="12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6">
    <cellStyle name="Énfasis1" xfId="2" builtinId="29"/>
    <cellStyle name="Énfasis2" xfId="3" builtinId="33"/>
    <cellStyle name="Énfasis6" xfId="4" builtinId="49"/>
    <cellStyle name="Millares" xfId="5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00FF"/>
      <color rgb="FF828F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/>
              <a:t>Incendios</a:t>
            </a:r>
            <a:r>
              <a:rPr lang="es-MX" sz="1000" b="1" baseline="0"/>
              <a:t> Forestales por Mes 2009 - 2021 </a:t>
            </a:r>
            <a:endParaRPr lang="es-MX" sz="1000" b="1"/>
          </a:p>
        </c:rich>
      </c:tx>
      <c:layout>
        <c:manualLayout>
          <c:xMode val="edge"/>
          <c:yMode val="edge"/>
          <c:x val="0.20435075167414204"/>
          <c:y val="4.2086638691829756E-2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8055004618108798E-2"/>
          <c:y val="2.2335935968833421E-2"/>
          <c:w val="0.92029357584955906"/>
          <c:h val="0.86831143644768072"/>
        </c:manualLayout>
      </c:layout>
      <c:lineChart>
        <c:grouping val="standard"/>
        <c:varyColors val="0"/>
        <c:ser>
          <c:idx val="0"/>
          <c:order val="0"/>
          <c:tx>
            <c:strRef>
              <c:f>'Base 2009-2021'!$D$4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2009-2021'!$E$4:$J$4,'Base 2009-2021'!$O$4:$P$4)</c:f>
              <c:numCache>
                <c:formatCode>#,##0</c:formatCode>
                <c:ptCount val="8"/>
                <c:pt idx="0">
                  <c:v>9</c:v>
                </c:pt>
                <c:pt idx="1">
                  <c:v>27</c:v>
                </c:pt>
                <c:pt idx="2">
                  <c:v>70</c:v>
                </c:pt>
                <c:pt idx="3">
                  <c:v>52</c:v>
                </c:pt>
                <c:pt idx="4">
                  <c:v>23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3A-4711-8202-62532A6E8E29}"/>
            </c:ext>
          </c:extLst>
        </c:ser>
        <c:ser>
          <c:idx val="1"/>
          <c:order val="1"/>
          <c:tx>
            <c:strRef>
              <c:f>'Base 2009-2021'!$D$5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2009-2021'!$E$5:$J$5,'Base 2009-2021'!$O$5:$P$5)</c:f>
              <c:numCache>
                <c:formatCode>#,##0</c:formatCode>
                <c:ptCount val="8"/>
                <c:pt idx="0">
                  <c:v>1</c:v>
                </c:pt>
                <c:pt idx="1">
                  <c:v>0</c:v>
                </c:pt>
                <c:pt idx="2">
                  <c:v>31</c:v>
                </c:pt>
                <c:pt idx="3">
                  <c:v>51</c:v>
                </c:pt>
                <c:pt idx="4">
                  <c:v>47</c:v>
                </c:pt>
                <c:pt idx="5">
                  <c:v>5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3A-4711-8202-62532A6E8E29}"/>
            </c:ext>
          </c:extLst>
        </c:ser>
        <c:ser>
          <c:idx val="2"/>
          <c:order val="2"/>
          <c:tx>
            <c:strRef>
              <c:f>'Base 2009-2021'!$D$6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2009-2021'!$E$6:$J$6,'Base 2009-2021'!$O$6:$P$6)</c:f>
              <c:numCache>
                <c:formatCode>#,##0</c:formatCode>
                <c:ptCount val="8"/>
                <c:pt idx="0">
                  <c:v>30</c:v>
                </c:pt>
                <c:pt idx="1">
                  <c:v>36</c:v>
                </c:pt>
                <c:pt idx="2">
                  <c:v>89</c:v>
                </c:pt>
                <c:pt idx="3">
                  <c:v>56</c:v>
                </c:pt>
                <c:pt idx="4">
                  <c:v>14</c:v>
                </c:pt>
                <c:pt idx="5">
                  <c:v>15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3A-4711-8202-62532A6E8E29}"/>
            </c:ext>
          </c:extLst>
        </c:ser>
        <c:ser>
          <c:idx val="3"/>
          <c:order val="3"/>
          <c:tx>
            <c:strRef>
              <c:f>'Base 2009-2021'!$D$7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2009-2021'!$E$7:$J$7,'Base 2009-2021'!$O$7:$P$7)</c:f>
              <c:numCache>
                <c:formatCode>#,##0</c:formatCode>
                <c:ptCount val="8"/>
                <c:pt idx="0">
                  <c:v>10</c:v>
                </c:pt>
                <c:pt idx="1">
                  <c:v>12</c:v>
                </c:pt>
                <c:pt idx="2">
                  <c:v>29</c:v>
                </c:pt>
                <c:pt idx="3">
                  <c:v>61</c:v>
                </c:pt>
                <c:pt idx="4">
                  <c:v>21</c:v>
                </c:pt>
                <c:pt idx="5">
                  <c:v>14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13A-4711-8202-62532A6E8E29}"/>
            </c:ext>
          </c:extLst>
        </c:ser>
        <c:ser>
          <c:idx val="4"/>
          <c:order val="4"/>
          <c:tx>
            <c:strRef>
              <c:f>'Base 2009-2021'!$D$8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2009-2021'!$E$8:$J$8,'Base 2009-2021'!$O$8:$P$8)</c:f>
              <c:numCache>
                <c:formatCode>#,##0</c:formatCode>
                <c:ptCount val="8"/>
                <c:pt idx="0">
                  <c:v>8</c:v>
                </c:pt>
                <c:pt idx="1">
                  <c:v>25</c:v>
                </c:pt>
                <c:pt idx="2">
                  <c:v>45</c:v>
                </c:pt>
                <c:pt idx="3">
                  <c:v>55</c:v>
                </c:pt>
                <c:pt idx="4">
                  <c:v>19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13A-4711-8202-62532A6E8E29}"/>
            </c:ext>
          </c:extLst>
        </c:ser>
        <c:ser>
          <c:idx val="6"/>
          <c:order val="5"/>
          <c:tx>
            <c:strRef>
              <c:f>'Base 2009-2021'!$D$9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2009-2021'!$E$9:$J$9,'Base 2009-2021'!$O$9:$P$9)</c:f>
              <c:numCache>
                <c:formatCode>#,##0</c:formatCode>
                <c:ptCount val="8"/>
                <c:pt idx="0">
                  <c:v>2</c:v>
                </c:pt>
                <c:pt idx="1">
                  <c:v>17</c:v>
                </c:pt>
                <c:pt idx="2">
                  <c:v>41</c:v>
                </c:pt>
                <c:pt idx="3">
                  <c:v>33</c:v>
                </c:pt>
                <c:pt idx="4">
                  <c:v>14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13A-4711-8202-62532A6E8E29}"/>
            </c:ext>
          </c:extLst>
        </c:ser>
        <c:ser>
          <c:idx val="5"/>
          <c:order val="6"/>
          <c:tx>
            <c:strRef>
              <c:f>'Base 2009-2021'!$D$10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2009-2021'!$E$10:$J$10,'Base 2009-2021'!$O$10:$P$10)</c:f>
              <c:numCache>
                <c:formatCode>#,##0</c:formatCode>
                <c:ptCount val="8"/>
                <c:pt idx="0">
                  <c:v>13</c:v>
                </c:pt>
                <c:pt idx="1">
                  <c:v>33</c:v>
                </c:pt>
                <c:pt idx="2">
                  <c:v>16</c:v>
                </c:pt>
                <c:pt idx="3">
                  <c:v>30</c:v>
                </c:pt>
                <c:pt idx="4">
                  <c:v>9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13A-4711-8202-62532A6E8E29}"/>
            </c:ext>
          </c:extLst>
        </c:ser>
        <c:ser>
          <c:idx val="7"/>
          <c:order val="7"/>
          <c:tx>
            <c:strRef>
              <c:f>'Base 2009-2021'!$D$11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('Base 2009-2021'!$E$11:$J$11,'Base 2009-2021'!$O$11:$P$11)</c:f>
              <c:numCache>
                <c:formatCode>#,##0</c:formatCode>
                <c:ptCount val="8"/>
                <c:pt idx="0">
                  <c:v>10</c:v>
                </c:pt>
                <c:pt idx="1">
                  <c:v>52</c:v>
                </c:pt>
                <c:pt idx="2">
                  <c:v>51</c:v>
                </c:pt>
                <c:pt idx="3">
                  <c:v>58</c:v>
                </c:pt>
                <c:pt idx="4">
                  <c:v>22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13A-4711-8202-62532A6E8E29}"/>
            </c:ext>
          </c:extLst>
        </c:ser>
        <c:ser>
          <c:idx val="8"/>
          <c:order val="8"/>
          <c:tx>
            <c:strRef>
              <c:f>'Base 2009-2021'!$D$12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dbl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('Base 2009-2021'!$E$12:$J$12,'Base 2009-2021'!$O$12:$P$12)</c:f>
              <c:numCache>
                <c:formatCode>#,##0</c:formatCode>
                <c:ptCount val="8"/>
                <c:pt idx="0">
                  <c:v>26</c:v>
                </c:pt>
                <c:pt idx="1">
                  <c:v>45</c:v>
                </c:pt>
                <c:pt idx="2">
                  <c:v>75</c:v>
                </c:pt>
                <c:pt idx="3">
                  <c:v>53</c:v>
                </c:pt>
                <c:pt idx="4">
                  <c:v>23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13A-4711-8202-62532A6E8E29}"/>
            </c:ext>
          </c:extLst>
        </c:ser>
        <c:ser>
          <c:idx val="9"/>
          <c:order val="9"/>
          <c:tx>
            <c:v>2018</c:v>
          </c:tx>
          <c:marker>
            <c:symbol val="none"/>
          </c:marker>
          <c:val>
            <c:numRef>
              <c:f>('Base 2009-2021'!$E$13:$K$13,'Base 2009-2021'!$O$13:$P$13)</c:f>
              <c:numCache>
                <c:formatCode>#,##0</c:formatCode>
                <c:ptCount val="9"/>
                <c:pt idx="0">
                  <c:v>13</c:v>
                </c:pt>
                <c:pt idx="1">
                  <c:v>33</c:v>
                </c:pt>
                <c:pt idx="2">
                  <c:v>48</c:v>
                </c:pt>
                <c:pt idx="3">
                  <c:v>43</c:v>
                </c:pt>
                <c:pt idx="4">
                  <c:v>7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20-4294-9E5C-63B7C77A41EB}"/>
            </c:ext>
          </c:extLst>
        </c:ser>
        <c:ser>
          <c:idx val="10"/>
          <c:order val="10"/>
          <c:tx>
            <c:v>2019</c:v>
          </c:tx>
          <c:spPr>
            <a:ln cmpd="sng">
              <a:solidFill>
                <a:srgbClr val="C00000"/>
              </a:solidFill>
              <a:prstDash val="sysDash"/>
            </a:ln>
          </c:spPr>
          <c:marker>
            <c:symbol val="none"/>
          </c:marker>
          <c:val>
            <c:numRef>
              <c:f>('Base 2009-2021'!$E$14:$K$14,'Base 2009-2021'!$O$14:$P$14)</c:f>
              <c:numCache>
                <c:formatCode>#,##0</c:formatCode>
                <c:ptCount val="9"/>
                <c:pt idx="0">
                  <c:v>6</c:v>
                </c:pt>
                <c:pt idx="1">
                  <c:v>39</c:v>
                </c:pt>
                <c:pt idx="2">
                  <c:v>51</c:v>
                </c:pt>
                <c:pt idx="3">
                  <c:v>46</c:v>
                </c:pt>
                <c:pt idx="4">
                  <c:v>35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20-4294-9E5C-63B7C77A41EB}"/>
            </c:ext>
          </c:extLst>
        </c:ser>
        <c:ser>
          <c:idx val="11"/>
          <c:order val="11"/>
          <c:tx>
            <c:strRef>
              <c:f>'Base 2009-2021'!$D$15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val>
            <c:numRef>
              <c:f>('Base 2009-2021'!$E$15:$K$15,'Base 2009-2021'!$O$15:$P$15)</c:f>
              <c:numCache>
                <c:formatCode>#,##0</c:formatCode>
                <c:ptCount val="9"/>
                <c:pt idx="0">
                  <c:v>5</c:v>
                </c:pt>
                <c:pt idx="1">
                  <c:v>11</c:v>
                </c:pt>
                <c:pt idx="2">
                  <c:v>46</c:v>
                </c:pt>
                <c:pt idx="3">
                  <c:v>37</c:v>
                </c:pt>
                <c:pt idx="4">
                  <c:v>12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DE-4805-8D1D-166C865C95DB}"/>
            </c:ext>
          </c:extLst>
        </c:ser>
        <c:ser>
          <c:idx val="12"/>
          <c:order val="12"/>
          <c:tx>
            <c:strRef>
              <c:f>'Base 2009-2021'!$D$16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9900FF"/>
              </a:solidFill>
            </a:ln>
          </c:spPr>
          <c:marker>
            <c:symbol val="none"/>
          </c:marker>
          <c:val>
            <c:numRef>
              <c:f>('Base 2009-2021'!$E$16:$K$16,'Base 2009-2021'!$O$16:$P$16)</c:f>
              <c:numCache>
                <c:formatCode>#,##0</c:formatCode>
                <c:ptCount val="9"/>
                <c:pt idx="0">
                  <c:v>9</c:v>
                </c:pt>
                <c:pt idx="1">
                  <c:v>43</c:v>
                </c:pt>
                <c:pt idx="2">
                  <c:v>38</c:v>
                </c:pt>
                <c:pt idx="3">
                  <c:v>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DE-4805-8D1D-166C865C9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480488"/>
        <c:axId val="382480880"/>
      </c:lineChart>
      <c:catAx>
        <c:axId val="382480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2480880"/>
        <c:crosses val="autoZero"/>
        <c:auto val="1"/>
        <c:lblAlgn val="ctr"/>
        <c:lblOffset val="100"/>
        <c:noMultiLvlLbl val="0"/>
      </c:catAx>
      <c:valAx>
        <c:axId val="38248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2480488"/>
        <c:crosses val="autoZero"/>
        <c:crossBetween val="between"/>
      </c:valAx>
      <c:spPr>
        <a:noFill/>
        <a:ln w="19050">
          <a:noFill/>
        </a:ln>
        <a:effectLst/>
      </c:spPr>
    </c:plotArea>
    <c:legend>
      <c:legendPos val="tr"/>
      <c:layout>
        <c:manualLayout>
          <c:xMode val="edge"/>
          <c:yMode val="edge"/>
          <c:x val="0.79654080036611485"/>
          <c:y val="0.19817059515424243"/>
          <c:w val="0.17106232773001154"/>
          <c:h val="0.60490150181454161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/>
              <a:t>Superficie Afectada </a:t>
            </a:r>
            <a:r>
              <a:rPr lang="es-MX" sz="1000" b="1" baseline="0"/>
              <a:t>por Mes 2009 - 2021</a:t>
            </a:r>
          </a:p>
        </c:rich>
      </c:tx>
      <c:layout>
        <c:manualLayout>
          <c:xMode val="edge"/>
          <c:yMode val="edge"/>
          <c:x val="0.24204085273392204"/>
          <c:y val="4.6238917477392769E-2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653271649777234"/>
          <c:y val="2.5959020841047859E-2"/>
          <c:w val="0.87734849739899123"/>
          <c:h val="0.86468838277188742"/>
        </c:manualLayout>
      </c:layout>
      <c:lineChart>
        <c:grouping val="standard"/>
        <c:varyColors val="0"/>
        <c:ser>
          <c:idx val="0"/>
          <c:order val="0"/>
          <c:tx>
            <c:strRef>
              <c:f>'Base 2009-2021'!$D$22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2009-2021'!$E$22:$J$22,'Base 2009-2021'!$O$22:$P$22)</c:f>
              <c:numCache>
                <c:formatCode>#,##0.00</c:formatCode>
                <c:ptCount val="8"/>
                <c:pt idx="0">
                  <c:v>16.61</c:v>
                </c:pt>
                <c:pt idx="1">
                  <c:v>141.5</c:v>
                </c:pt>
                <c:pt idx="2">
                  <c:v>223.5</c:v>
                </c:pt>
                <c:pt idx="3">
                  <c:v>217.3</c:v>
                </c:pt>
                <c:pt idx="4">
                  <c:v>57.9</c:v>
                </c:pt>
                <c:pt idx="5">
                  <c:v>21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12-4EA6-88E0-6FC412796BB7}"/>
            </c:ext>
          </c:extLst>
        </c:ser>
        <c:ser>
          <c:idx val="1"/>
          <c:order val="1"/>
          <c:tx>
            <c:strRef>
              <c:f>'Base 2009-2021'!$D$23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2009-2021'!$E$23:$J$23,'Base 2009-2021'!$O$23:$P$23)</c:f>
              <c:numCache>
                <c:formatCode>#,##0.00</c:formatCode>
                <c:ptCount val="8"/>
                <c:pt idx="0">
                  <c:v>1.5</c:v>
                </c:pt>
                <c:pt idx="1">
                  <c:v>0</c:v>
                </c:pt>
                <c:pt idx="2">
                  <c:v>38</c:v>
                </c:pt>
                <c:pt idx="3">
                  <c:v>112</c:v>
                </c:pt>
                <c:pt idx="4">
                  <c:v>93.4</c:v>
                </c:pt>
                <c:pt idx="5">
                  <c:v>16.8</c:v>
                </c:pt>
                <c:pt idx="6">
                  <c:v>0</c:v>
                </c:pt>
                <c:pt idx="7">
                  <c:v>14.2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12-4EA6-88E0-6FC412796BB7}"/>
            </c:ext>
          </c:extLst>
        </c:ser>
        <c:ser>
          <c:idx val="2"/>
          <c:order val="2"/>
          <c:tx>
            <c:strRef>
              <c:f>'Base 2009-2021'!$D$24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2009-2021'!$E$24:$J$24,'Base 2009-2021'!$O$24:$P$24)</c:f>
              <c:numCache>
                <c:formatCode>#,##0.00</c:formatCode>
                <c:ptCount val="8"/>
                <c:pt idx="0">
                  <c:v>169</c:v>
                </c:pt>
                <c:pt idx="1">
                  <c:v>249.1</c:v>
                </c:pt>
                <c:pt idx="2">
                  <c:v>1241.3</c:v>
                </c:pt>
                <c:pt idx="3">
                  <c:v>798.2</c:v>
                </c:pt>
                <c:pt idx="4">
                  <c:v>17</c:v>
                </c:pt>
                <c:pt idx="5">
                  <c:v>37.5</c:v>
                </c:pt>
                <c:pt idx="6">
                  <c:v>7</c:v>
                </c:pt>
                <c:pt idx="7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12-4EA6-88E0-6FC412796BB7}"/>
            </c:ext>
          </c:extLst>
        </c:ser>
        <c:ser>
          <c:idx val="3"/>
          <c:order val="3"/>
          <c:tx>
            <c:strRef>
              <c:f>'Base 2009-2021'!$D$25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2009-2021'!$E$25:$J$25,'Base 2009-2021'!$O$25:$P$25)</c:f>
              <c:numCache>
                <c:formatCode>#,##0.00</c:formatCode>
                <c:ptCount val="8"/>
                <c:pt idx="0">
                  <c:v>16.3</c:v>
                </c:pt>
                <c:pt idx="1">
                  <c:v>69.400000000000006</c:v>
                </c:pt>
                <c:pt idx="2">
                  <c:v>86.7</c:v>
                </c:pt>
                <c:pt idx="3">
                  <c:v>1026.4000000000001</c:v>
                </c:pt>
                <c:pt idx="4">
                  <c:v>182.8</c:v>
                </c:pt>
                <c:pt idx="5">
                  <c:v>8.1999999999999993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512-4EA6-88E0-6FC412796BB7}"/>
            </c:ext>
          </c:extLst>
        </c:ser>
        <c:ser>
          <c:idx val="4"/>
          <c:order val="4"/>
          <c:tx>
            <c:strRef>
              <c:f>'Base 2009-2021'!$D$26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2009-2021'!$E$26:$J$26,'Base 2009-2021'!$O$26:$P$26)</c:f>
              <c:numCache>
                <c:formatCode>#,##0.00</c:formatCode>
                <c:ptCount val="8"/>
                <c:pt idx="0">
                  <c:v>8.4</c:v>
                </c:pt>
                <c:pt idx="1">
                  <c:v>93.3</c:v>
                </c:pt>
                <c:pt idx="2">
                  <c:v>679.7</c:v>
                </c:pt>
                <c:pt idx="3">
                  <c:v>3449</c:v>
                </c:pt>
                <c:pt idx="4">
                  <c:v>56.5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512-4EA6-88E0-6FC412796BB7}"/>
            </c:ext>
          </c:extLst>
        </c:ser>
        <c:ser>
          <c:idx val="6"/>
          <c:order val="5"/>
          <c:tx>
            <c:strRef>
              <c:f>'Base 2009-2021'!$D$27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2009-2021'!$E$27:$J$27,'Base 2009-2021'!$O$27:$P$27)</c:f>
              <c:numCache>
                <c:formatCode>#,##0.00</c:formatCode>
                <c:ptCount val="8"/>
                <c:pt idx="0">
                  <c:v>0.3</c:v>
                </c:pt>
                <c:pt idx="1">
                  <c:v>58.4</c:v>
                </c:pt>
                <c:pt idx="2">
                  <c:v>400.7</c:v>
                </c:pt>
                <c:pt idx="3">
                  <c:v>364.7</c:v>
                </c:pt>
                <c:pt idx="4">
                  <c:v>106</c:v>
                </c:pt>
                <c:pt idx="5">
                  <c:v>0</c:v>
                </c:pt>
                <c:pt idx="6">
                  <c:v>0.5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512-4EA6-88E0-6FC412796BB7}"/>
            </c:ext>
          </c:extLst>
        </c:ser>
        <c:ser>
          <c:idx val="5"/>
          <c:order val="6"/>
          <c:tx>
            <c:strRef>
              <c:f>'Base 2009-2021'!$D$28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2009-2021'!$E$28:$J$28,'Base 2009-2021'!$O$28:$P$28)</c:f>
              <c:numCache>
                <c:formatCode>#,##0.00</c:formatCode>
                <c:ptCount val="8"/>
                <c:pt idx="0">
                  <c:v>38.869999999999997</c:v>
                </c:pt>
                <c:pt idx="1">
                  <c:v>182.15</c:v>
                </c:pt>
                <c:pt idx="2">
                  <c:v>100.30000000000001</c:v>
                </c:pt>
                <c:pt idx="3">
                  <c:v>43.419999999999995</c:v>
                </c:pt>
                <c:pt idx="4">
                  <c:v>17.399999999999999</c:v>
                </c:pt>
                <c:pt idx="5">
                  <c:v>0</c:v>
                </c:pt>
                <c:pt idx="6">
                  <c:v>0.8</c:v>
                </c:pt>
                <c:pt idx="7">
                  <c:v>0.91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512-4EA6-88E0-6FC412796BB7}"/>
            </c:ext>
          </c:extLst>
        </c:ser>
        <c:ser>
          <c:idx val="7"/>
          <c:order val="7"/>
          <c:tx>
            <c:strRef>
              <c:f>'Base 2009-2021'!$D$29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('Base 2009-2021'!$E$29:$J$29,'Base 2009-2021'!$O$29:$P$29)</c:f>
              <c:numCache>
                <c:formatCode>#,##0.00</c:formatCode>
                <c:ptCount val="8"/>
                <c:pt idx="0">
                  <c:v>38.06</c:v>
                </c:pt>
                <c:pt idx="1">
                  <c:v>315.69</c:v>
                </c:pt>
                <c:pt idx="2">
                  <c:v>181.05</c:v>
                </c:pt>
                <c:pt idx="3">
                  <c:v>766.98</c:v>
                </c:pt>
                <c:pt idx="4">
                  <c:v>122.48</c:v>
                </c:pt>
                <c:pt idx="5">
                  <c:v>0</c:v>
                </c:pt>
                <c:pt idx="6">
                  <c:v>0</c:v>
                </c:pt>
                <c:pt idx="7">
                  <c:v>51.68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512-4EA6-88E0-6FC412796BB7}"/>
            </c:ext>
          </c:extLst>
        </c:ser>
        <c:ser>
          <c:idx val="8"/>
          <c:order val="8"/>
          <c:tx>
            <c:strRef>
              <c:f>'Base 2009-2021'!$D$30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dbl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('Base 2009-2021'!$E$30:$J$30,'Base 2009-2021'!$O$30:$P$30)</c:f>
              <c:numCache>
                <c:formatCode>#,##0.00</c:formatCode>
                <c:ptCount val="8"/>
                <c:pt idx="0">
                  <c:v>105.66</c:v>
                </c:pt>
                <c:pt idx="1">
                  <c:v>414.21</c:v>
                </c:pt>
                <c:pt idx="2">
                  <c:v>1634.3</c:v>
                </c:pt>
                <c:pt idx="3">
                  <c:v>559.45000000000005</c:v>
                </c:pt>
                <c:pt idx="4">
                  <c:v>631.1</c:v>
                </c:pt>
                <c:pt idx="5">
                  <c:v>9.5</c:v>
                </c:pt>
                <c:pt idx="6">
                  <c:v>51.93</c:v>
                </c:pt>
                <c:pt idx="7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512-4EA6-88E0-6FC412796BB7}"/>
            </c:ext>
          </c:extLst>
        </c:ser>
        <c:ser>
          <c:idx val="9"/>
          <c:order val="9"/>
          <c:tx>
            <c:v>2018</c:v>
          </c:tx>
          <c:marker>
            <c:symbol val="none"/>
          </c:marker>
          <c:val>
            <c:numRef>
              <c:f>('Base 2009-2021'!$E$31:$K$31,'Base 2009-2021'!$O$31:$P$31)</c:f>
              <c:numCache>
                <c:formatCode>#,##0.00</c:formatCode>
                <c:ptCount val="9"/>
                <c:pt idx="0">
                  <c:v>74.95</c:v>
                </c:pt>
                <c:pt idx="1">
                  <c:v>216.92</c:v>
                </c:pt>
                <c:pt idx="2">
                  <c:v>796.2</c:v>
                </c:pt>
                <c:pt idx="3">
                  <c:v>438.48</c:v>
                </c:pt>
                <c:pt idx="4">
                  <c:v>70.86</c:v>
                </c:pt>
                <c:pt idx="5">
                  <c:v>5.24</c:v>
                </c:pt>
                <c:pt idx="6">
                  <c:v>0</c:v>
                </c:pt>
                <c:pt idx="7">
                  <c:v>0</c:v>
                </c:pt>
                <c:pt idx="8">
                  <c:v>4.4400000000000004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D0-4818-AA0B-AD3E93420BB8}"/>
            </c:ext>
          </c:extLst>
        </c:ser>
        <c:ser>
          <c:idx val="10"/>
          <c:order val="10"/>
          <c:tx>
            <c:v>2019</c:v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val>
            <c:numRef>
              <c:f>('Base 2009-2021'!$E$32,'Base 2009-2021'!$E$32:$K$32,'Base 2009-2021'!$O$32:$P$32)</c:f>
              <c:numCache>
                <c:formatCode>#,##0.00</c:formatCode>
                <c:ptCount val="10"/>
                <c:pt idx="0">
                  <c:v>82.92</c:v>
                </c:pt>
                <c:pt idx="1">
                  <c:v>82.92</c:v>
                </c:pt>
                <c:pt idx="2">
                  <c:v>251.52</c:v>
                </c:pt>
                <c:pt idx="3">
                  <c:v>500.51</c:v>
                </c:pt>
                <c:pt idx="4">
                  <c:v>1216.49</c:v>
                </c:pt>
                <c:pt idx="5">
                  <c:v>1565.61</c:v>
                </c:pt>
                <c:pt idx="6">
                  <c:v>0.8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D0-4818-AA0B-AD3E93420BB8}"/>
            </c:ext>
          </c:extLst>
        </c:ser>
        <c:ser>
          <c:idx val="11"/>
          <c:order val="11"/>
          <c:tx>
            <c:strRef>
              <c:f>'Base 2009-2021'!$D$33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val>
            <c:numRef>
              <c:f>('Base 2009-2021'!$E$33:$J$33,'Base 2009-2021'!$O$33:$P$33)</c:f>
              <c:numCache>
                <c:formatCode>#,##0.00</c:formatCode>
                <c:ptCount val="8"/>
                <c:pt idx="0">
                  <c:v>42</c:v>
                </c:pt>
                <c:pt idx="1">
                  <c:v>277.68</c:v>
                </c:pt>
                <c:pt idx="2">
                  <c:v>720.85</c:v>
                </c:pt>
                <c:pt idx="3">
                  <c:v>646.42999999999995</c:v>
                </c:pt>
                <c:pt idx="4">
                  <c:v>198.16</c:v>
                </c:pt>
                <c:pt idx="5">
                  <c:v>16.47</c:v>
                </c:pt>
                <c:pt idx="6">
                  <c:v>0.52</c:v>
                </c:pt>
                <c:pt idx="7">
                  <c:v>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F6-4FE1-8535-E3AA60CD21A3}"/>
            </c:ext>
          </c:extLst>
        </c:ser>
        <c:ser>
          <c:idx val="12"/>
          <c:order val="12"/>
          <c:tx>
            <c:strRef>
              <c:f>'Base 2009-2021'!$D$34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9900FF"/>
              </a:solidFill>
            </a:ln>
          </c:spPr>
          <c:marker>
            <c:symbol val="none"/>
          </c:marker>
          <c:val>
            <c:numRef>
              <c:f>('Base 2009-2021'!$E$34:$K$34,'Base 2009-2021'!$O$34:$P$34)</c:f>
              <c:numCache>
                <c:formatCode>#,##0.0000</c:formatCode>
                <c:ptCount val="9"/>
                <c:pt idx="0" formatCode="#,##0.000">
                  <c:v>20.291</c:v>
                </c:pt>
                <c:pt idx="1">
                  <c:v>720.88229999999999</c:v>
                </c:pt>
                <c:pt idx="2" formatCode="#,##0.000">
                  <c:v>1144.2090000000001</c:v>
                </c:pt>
                <c:pt idx="3">
                  <c:v>876.21299999999997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F6-4FE1-8535-E3AA60CD2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482056"/>
        <c:axId val="382482448"/>
      </c:lineChart>
      <c:catAx>
        <c:axId val="382482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2482448"/>
        <c:crosses val="autoZero"/>
        <c:auto val="1"/>
        <c:lblAlgn val="ctr"/>
        <c:lblOffset val="100"/>
        <c:noMultiLvlLbl val="0"/>
      </c:catAx>
      <c:valAx>
        <c:axId val="38248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2482056"/>
        <c:crosses val="autoZero"/>
        <c:crossBetween val="between"/>
      </c:valAx>
      <c:spPr>
        <a:noFill/>
        <a:ln w="19050">
          <a:noFill/>
        </a:ln>
        <a:effectLst/>
      </c:spPr>
    </c:plotArea>
    <c:legend>
      <c:legendPos val="tr"/>
      <c:layout>
        <c:manualLayout>
          <c:xMode val="edge"/>
          <c:yMode val="edge"/>
          <c:x val="0.81189308120001191"/>
          <c:y val="0.23878653259897739"/>
          <c:w val="0.16273054025902037"/>
          <c:h val="0.54330877809393441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123091</xdr:colOff>
      <xdr:row>71</xdr:row>
      <xdr:rowOff>35663</xdr:rowOff>
    </xdr:from>
    <xdr:to>
      <xdr:col>14</xdr:col>
      <xdr:colOff>63011</xdr:colOff>
      <xdr:row>74</xdr:row>
      <xdr:rowOff>75101</xdr:rowOff>
    </xdr:to>
    <xdr:sp macro="" textlink="">
      <xdr:nvSpPr>
        <xdr:cNvPr id="2" name="6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56187" y="9575317"/>
          <a:ext cx="7171593" cy="501034"/>
        </a:xfrm>
        <a:prstGeom prst="rect">
          <a:avLst/>
        </a:prstGeom>
        <a:noFill/>
      </xdr:spPr>
      <xdr:txBody>
        <a:bodyPr wrap="square" lIns="82058" tIns="41029" rIns="82058" bIns="41029" rtlCol="0">
          <a:noAutofit/>
        </a:bodyPr>
        <a:lstStyle>
          <a:defPPr>
            <a:defRPr lang="es-ES_tradnl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 sz="800" dirty="0">
            <a:latin typeface="Soberana Sans" pitchFamily="50" charset="0"/>
          </a:endParaRPr>
        </a:p>
      </xdr:txBody>
    </xdr:sp>
    <xdr:clientData/>
  </xdr:twoCellAnchor>
  <xdr:twoCellAnchor>
    <xdr:from>
      <xdr:col>0</xdr:col>
      <xdr:colOff>19049</xdr:colOff>
      <xdr:row>62</xdr:row>
      <xdr:rowOff>42863</xdr:rowOff>
    </xdr:from>
    <xdr:to>
      <xdr:col>7</xdr:col>
      <xdr:colOff>336550</xdr:colOff>
      <xdr:row>85</xdr:row>
      <xdr:rowOff>12700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406399</xdr:colOff>
      <xdr:row>62</xdr:row>
      <xdr:rowOff>42862</xdr:rowOff>
    </xdr:from>
    <xdr:to>
      <xdr:col>14</xdr:col>
      <xdr:colOff>4907</xdr:colOff>
      <xdr:row>85</xdr:row>
      <xdr:rowOff>12700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171450</xdr:rowOff>
    </xdr:from>
    <xdr:to>
      <xdr:col>9</xdr:col>
      <xdr:colOff>464665</xdr:colOff>
      <xdr:row>22</xdr:row>
      <xdr:rowOff>133693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61950"/>
          <a:ext cx="6998815" cy="3962743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22</xdr:row>
      <xdr:rowOff>161925</xdr:rowOff>
    </xdr:from>
    <xdr:to>
      <xdr:col>9</xdr:col>
      <xdr:colOff>483715</xdr:colOff>
      <xdr:row>44</xdr:row>
      <xdr:rowOff>67792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4352925"/>
          <a:ext cx="6998815" cy="4096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MF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621132"/>
      </a:accent1>
      <a:accent2>
        <a:srgbClr val="9D2449"/>
      </a:accent2>
      <a:accent3>
        <a:srgbClr val="F26D24"/>
      </a:accent3>
      <a:accent4>
        <a:srgbClr val="F0A423"/>
      </a:accent4>
      <a:accent5>
        <a:srgbClr val="338171"/>
      </a:accent5>
      <a:accent6>
        <a:srgbClr val="B89260"/>
      </a:accent6>
      <a:hlink>
        <a:srgbClr val="9D2449"/>
      </a:hlink>
      <a:folHlink>
        <a:srgbClr val="71C6B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85"/>
  <sheetViews>
    <sheetView showGridLines="0" tabSelected="1" topLeftCell="B13" zoomScale="87" zoomScaleNormal="87" zoomScaleSheetLayoutView="150" zoomScalePageLayoutView="120" workbookViewId="0">
      <selection activeCell="N9" sqref="N9"/>
    </sheetView>
  </sheetViews>
  <sheetFormatPr baseColWidth="10" defaultRowHeight="15" x14ac:dyDescent="0.25"/>
  <cols>
    <col min="1" max="1" width="3.7109375" style="2" bestFit="1" customWidth="1"/>
    <col min="2" max="2" width="3.28515625" style="2" customWidth="1"/>
    <col min="3" max="3" width="8.42578125" style="2" customWidth="1"/>
    <col min="4" max="5" width="8.85546875" style="2" customWidth="1"/>
    <col min="6" max="7" width="10.85546875" style="2" customWidth="1"/>
    <col min="8" max="8" width="9.7109375" style="2" customWidth="1"/>
    <col min="9" max="9" width="8.7109375" style="2" customWidth="1"/>
    <col min="10" max="10" width="12" style="2" bestFit="1" customWidth="1"/>
    <col min="11" max="11" width="9.7109375" style="2" customWidth="1"/>
    <col min="12" max="12" width="8.42578125" style="2" customWidth="1"/>
    <col min="13" max="13" width="11" style="2" customWidth="1"/>
    <col min="14" max="14" width="10.28515625" style="2" customWidth="1"/>
    <col min="15" max="15" width="6.7109375" style="2" customWidth="1"/>
    <col min="24" max="24" width="12.85546875" customWidth="1"/>
    <col min="29" max="257" width="10.85546875" style="2"/>
    <col min="258" max="258" width="11.85546875" style="2" customWidth="1"/>
    <col min="259" max="259" width="9.7109375" style="2" customWidth="1"/>
    <col min="260" max="260" width="10.7109375" style="2" customWidth="1"/>
    <col min="261" max="261" width="10.85546875" style="2" customWidth="1"/>
    <col min="262" max="262" width="9.42578125" style="2" customWidth="1"/>
    <col min="263" max="263" width="9.7109375" style="2" customWidth="1"/>
    <col min="264" max="264" width="8.7109375" style="2" customWidth="1"/>
    <col min="265" max="265" width="9.7109375" style="2" customWidth="1"/>
    <col min="266" max="266" width="7.140625" style="2" customWidth="1"/>
    <col min="267" max="267" width="8.42578125" style="2" customWidth="1"/>
    <col min="268" max="268" width="11" style="2" customWidth="1"/>
    <col min="269" max="269" width="9.140625" style="2" customWidth="1"/>
    <col min="270" max="513" width="10.85546875" style="2"/>
    <col min="514" max="514" width="11.85546875" style="2" customWidth="1"/>
    <col min="515" max="515" width="9.7109375" style="2" customWidth="1"/>
    <col min="516" max="516" width="10.7109375" style="2" customWidth="1"/>
    <col min="517" max="517" width="10.85546875" style="2" customWidth="1"/>
    <col min="518" max="518" width="9.42578125" style="2" customWidth="1"/>
    <col min="519" max="519" width="9.7109375" style="2" customWidth="1"/>
    <col min="520" max="520" width="8.7109375" style="2" customWidth="1"/>
    <col min="521" max="521" width="9.7109375" style="2" customWidth="1"/>
    <col min="522" max="522" width="7.140625" style="2" customWidth="1"/>
    <col min="523" max="523" width="8.42578125" style="2" customWidth="1"/>
    <col min="524" max="524" width="11" style="2" customWidth="1"/>
    <col min="525" max="525" width="9.140625" style="2" customWidth="1"/>
    <col min="526" max="769" width="10.85546875" style="2"/>
    <col min="770" max="770" width="11.85546875" style="2" customWidth="1"/>
    <col min="771" max="771" width="9.7109375" style="2" customWidth="1"/>
    <col min="772" max="772" width="10.7109375" style="2" customWidth="1"/>
    <col min="773" max="773" width="10.85546875" style="2" customWidth="1"/>
    <col min="774" max="774" width="9.42578125" style="2" customWidth="1"/>
    <col min="775" max="775" width="9.7109375" style="2" customWidth="1"/>
    <col min="776" max="776" width="8.7109375" style="2" customWidth="1"/>
    <col min="777" max="777" width="9.7109375" style="2" customWidth="1"/>
    <col min="778" max="778" width="7.140625" style="2" customWidth="1"/>
    <col min="779" max="779" width="8.42578125" style="2" customWidth="1"/>
    <col min="780" max="780" width="11" style="2" customWidth="1"/>
    <col min="781" max="781" width="9.140625" style="2" customWidth="1"/>
    <col min="782" max="1025" width="10.85546875" style="2"/>
    <col min="1026" max="1026" width="11.85546875" style="2" customWidth="1"/>
    <col min="1027" max="1027" width="9.7109375" style="2" customWidth="1"/>
    <col min="1028" max="1028" width="10.7109375" style="2" customWidth="1"/>
    <col min="1029" max="1029" width="10.85546875" style="2" customWidth="1"/>
    <col min="1030" max="1030" width="9.42578125" style="2" customWidth="1"/>
    <col min="1031" max="1031" width="9.7109375" style="2" customWidth="1"/>
    <col min="1032" max="1032" width="8.7109375" style="2" customWidth="1"/>
    <col min="1033" max="1033" width="9.7109375" style="2" customWidth="1"/>
    <col min="1034" max="1034" width="7.140625" style="2" customWidth="1"/>
    <col min="1035" max="1035" width="8.42578125" style="2" customWidth="1"/>
    <col min="1036" max="1036" width="11" style="2" customWidth="1"/>
    <col min="1037" max="1037" width="9.140625" style="2" customWidth="1"/>
    <col min="1038" max="1281" width="10.85546875" style="2"/>
    <col min="1282" max="1282" width="11.85546875" style="2" customWidth="1"/>
    <col min="1283" max="1283" width="9.7109375" style="2" customWidth="1"/>
    <col min="1284" max="1284" width="10.7109375" style="2" customWidth="1"/>
    <col min="1285" max="1285" width="10.85546875" style="2" customWidth="1"/>
    <col min="1286" max="1286" width="9.42578125" style="2" customWidth="1"/>
    <col min="1287" max="1287" width="9.7109375" style="2" customWidth="1"/>
    <col min="1288" max="1288" width="8.7109375" style="2" customWidth="1"/>
    <col min="1289" max="1289" width="9.7109375" style="2" customWidth="1"/>
    <col min="1290" max="1290" width="7.140625" style="2" customWidth="1"/>
    <col min="1291" max="1291" width="8.42578125" style="2" customWidth="1"/>
    <col min="1292" max="1292" width="11" style="2" customWidth="1"/>
    <col min="1293" max="1293" width="9.140625" style="2" customWidth="1"/>
    <col min="1294" max="1537" width="10.85546875" style="2"/>
    <col min="1538" max="1538" width="11.85546875" style="2" customWidth="1"/>
    <col min="1539" max="1539" width="9.7109375" style="2" customWidth="1"/>
    <col min="1540" max="1540" width="10.7109375" style="2" customWidth="1"/>
    <col min="1541" max="1541" width="10.85546875" style="2" customWidth="1"/>
    <col min="1542" max="1542" width="9.42578125" style="2" customWidth="1"/>
    <col min="1543" max="1543" width="9.7109375" style="2" customWidth="1"/>
    <col min="1544" max="1544" width="8.7109375" style="2" customWidth="1"/>
    <col min="1545" max="1545" width="9.7109375" style="2" customWidth="1"/>
    <col min="1546" max="1546" width="7.140625" style="2" customWidth="1"/>
    <col min="1547" max="1547" width="8.42578125" style="2" customWidth="1"/>
    <col min="1548" max="1548" width="11" style="2" customWidth="1"/>
    <col min="1549" max="1549" width="9.140625" style="2" customWidth="1"/>
    <col min="1550" max="1793" width="10.85546875" style="2"/>
    <col min="1794" max="1794" width="11.85546875" style="2" customWidth="1"/>
    <col min="1795" max="1795" width="9.7109375" style="2" customWidth="1"/>
    <col min="1796" max="1796" width="10.7109375" style="2" customWidth="1"/>
    <col min="1797" max="1797" width="10.85546875" style="2" customWidth="1"/>
    <col min="1798" max="1798" width="9.42578125" style="2" customWidth="1"/>
    <col min="1799" max="1799" width="9.7109375" style="2" customWidth="1"/>
    <col min="1800" max="1800" width="8.7109375" style="2" customWidth="1"/>
    <col min="1801" max="1801" width="9.7109375" style="2" customWidth="1"/>
    <col min="1802" max="1802" width="7.140625" style="2" customWidth="1"/>
    <col min="1803" max="1803" width="8.42578125" style="2" customWidth="1"/>
    <col min="1804" max="1804" width="11" style="2" customWidth="1"/>
    <col min="1805" max="1805" width="9.140625" style="2" customWidth="1"/>
    <col min="1806" max="2049" width="10.85546875" style="2"/>
    <col min="2050" max="2050" width="11.85546875" style="2" customWidth="1"/>
    <col min="2051" max="2051" width="9.7109375" style="2" customWidth="1"/>
    <col min="2052" max="2052" width="10.7109375" style="2" customWidth="1"/>
    <col min="2053" max="2053" width="10.85546875" style="2" customWidth="1"/>
    <col min="2054" max="2054" width="9.42578125" style="2" customWidth="1"/>
    <col min="2055" max="2055" width="9.7109375" style="2" customWidth="1"/>
    <col min="2056" max="2056" width="8.7109375" style="2" customWidth="1"/>
    <col min="2057" max="2057" width="9.7109375" style="2" customWidth="1"/>
    <col min="2058" max="2058" width="7.140625" style="2" customWidth="1"/>
    <col min="2059" max="2059" width="8.42578125" style="2" customWidth="1"/>
    <col min="2060" max="2060" width="11" style="2" customWidth="1"/>
    <col min="2061" max="2061" width="9.140625" style="2" customWidth="1"/>
    <col min="2062" max="2305" width="10.85546875" style="2"/>
    <col min="2306" max="2306" width="11.85546875" style="2" customWidth="1"/>
    <col min="2307" max="2307" width="9.7109375" style="2" customWidth="1"/>
    <col min="2308" max="2308" width="10.7109375" style="2" customWidth="1"/>
    <col min="2309" max="2309" width="10.85546875" style="2" customWidth="1"/>
    <col min="2310" max="2310" width="9.42578125" style="2" customWidth="1"/>
    <col min="2311" max="2311" width="9.7109375" style="2" customWidth="1"/>
    <col min="2312" max="2312" width="8.7109375" style="2" customWidth="1"/>
    <col min="2313" max="2313" width="9.7109375" style="2" customWidth="1"/>
    <col min="2314" max="2314" width="7.140625" style="2" customWidth="1"/>
    <col min="2315" max="2315" width="8.42578125" style="2" customWidth="1"/>
    <col min="2316" max="2316" width="11" style="2" customWidth="1"/>
    <col min="2317" max="2317" width="9.140625" style="2" customWidth="1"/>
    <col min="2318" max="2561" width="10.85546875" style="2"/>
    <col min="2562" max="2562" width="11.85546875" style="2" customWidth="1"/>
    <col min="2563" max="2563" width="9.7109375" style="2" customWidth="1"/>
    <col min="2564" max="2564" width="10.7109375" style="2" customWidth="1"/>
    <col min="2565" max="2565" width="10.85546875" style="2" customWidth="1"/>
    <col min="2566" max="2566" width="9.42578125" style="2" customWidth="1"/>
    <col min="2567" max="2567" width="9.7109375" style="2" customWidth="1"/>
    <col min="2568" max="2568" width="8.7109375" style="2" customWidth="1"/>
    <col min="2569" max="2569" width="9.7109375" style="2" customWidth="1"/>
    <col min="2570" max="2570" width="7.140625" style="2" customWidth="1"/>
    <col min="2571" max="2571" width="8.42578125" style="2" customWidth="1"/>
    <col min="2572" max="2572" width="11" style="2" customWidth="1"/>
    <col min="2573" max="2573" width="9.140625" style="2" customWidth="1"/>
    <col min="2574" max="2817" width="10.85546875" style="2"/>
    <col min="2818" max="2818" width="11.85546875" style="2" customWidth="1"/>
    <col min="2819" max="2819" width="9.7109375" style="2" customWidth="1"/>
    <col min="2820" max="2820" width="10.7109375" style="2" customWidth="1"/>
    <col min="2821" max="2821" width="10.85546875" style="2" customWidth="1"/>
    <col min="2822" max="2822" width="9.42578125" style="2" customWidth="1"/>
    <col min="2823" max="2823" width="9.7109375" style="2" customWidth="1"/>
    <col min="2824" max="2824" width="8.7109375" style="2" customWidth="1"/>
    <col min="2825" max="2825" width="9.7109375" style="2" customWidth="1"/>
    <col min="2826" max="2826" width="7.140625" style="2" customWidth="1"/>
    <col min="2827" max="2827" width="8.42578125" style="2" customWidth="1"/>
    <col min="2828" max="2828" width="11" style="2" customWidth="1"/>
    <col min="2829" max="2829" width="9.140625" style="2" customWidth="1"/>
    <col min="2830" max="3073" width="10.85546875" style="2"/>
    <col min="3074" max="3074" width="11.85546875" style="2" customWidth="1"/>
    <col min="3075" max="3075" width="9.7109375" style="2" customWidth="1"/>
    <col min="3076" max="3076" width="10.7109375" style="2" customWidth="1"/>
    <col min="3077" max="3077" width="10.85546875" style="2" customWidth="1"/>
    <col min="3078" max="3078" width="9.42578125" style="2" customWidth="1"/>
    <col min="3079" max="3079" width="9.7109375" style="2" customWidth="1"/>
    <col min="3080" max="3080" width="8.7109375" style="2" customWidth="1"/>
    <col min="3081" max="3081" width="9.7109375" style="2" customWidth="1"/>
    <col min="3082" max="3082" width="7.140625" style="2" customWidth="1"/>
    <col min="3083" max="3083" width="8.42578125" style="2" customWidth="1"/>
    <col min="3084" max="3084" width="11" style="2" customWidth="1"/>
    <col min="3085" max="3085" width="9.140625" style="2" customWidth="1"/>
    <col min="3086" max="3329" width="10.85546875" style="2"/>
    <col min="3330" max="3330" width="11.85546875" style="2" customWidth="1"/>
    <col min="3331" max="3331" width="9.7109375" style="2" customWidth="1"/>
    <col min="3332" max="3332" width="10.7109375" style="2" customWidth="1"/>
    <col min="3333" max="3333" width="10.85546875" style="2" customWidth="1"/>
    <col min="3334" max="3334" width="9.42578125" style="2" customWidth="1"/>
    <col min="3335" max="3335" width="9.7109375" style="2" customWidth="1"/>
    <col min="3336" max="3336" width="8.7109375" style="2" customWidth="1"/>
    <col min="3337" max="3337" width="9.7109375" style="2" customWidth="1"/>
    <col min="3338" max="3338" width="7.140625" style="2" customWidth="1"/>
    <col min="3339" max="3339" width="8.42578125" style="2" customWidth="1"/>
    <col min="3340" max="3340" width="11" style="2" customWidth="1"/>
    <col min="3341" max="3341" width="9.140625" style="2" customWidth="1"/>
    <col min="3342" max="3585" width="10.85546875" style="2"/>
    <col min="3586" max="3586" width="11.85546875" style="2" customWidth="1"/>
    <col min="3587" max="3587" width="9.7109375" style="2" customWidth="1"/>
    <col min="3588" max="3588" width="10.7109375" style="2" customWidth="1"/>
    <col min="3589" max="3589" width="10.85546875" style="2" customWidth="1"/>
    <col min="3590" max="3590" width="9.42578125" style="2" customWidth="1"/>
    <col min="3591" max="3591" width="9.7109375" style="2" customWidth="1"/>
    <col min="3592" max="3592" width="8.7109375" style="2" customWidth="1"/>
    <col min="3593" max="3593" width="9.7109375" style="2" customWidth="1"/>
    <col min="3594" max="3594" width="7.140625" style="2" customWidth="1"/>
    <col min="3595" max="3595" width="8.42578125" style="2" customWidth="1"/>
    <col min="3596" max="3596" width="11" style="2" customWidth="1"/>
    <col min="3597" max="3597" width="9.140625" style="2" customWidth="1"/>
    <col min="3598" max="3841" width="10.85546875" style="2"/>
    <col min="3842" max="3842" width="11.85546875" style="2" customWidth="1"/>
    <col min="3843" max="3843" width="9.7109375" style="2" customWidth="1"/>
    <col min="3844" max="3844" width="10.7109375" style="2" customWidth="1"/>
    <col min="3845" max="3845" width="10.85546875" style="2" customWidth="1"/>
    <col min="3846" max="3846" width="9.42578125" style="2" customWidth="1"/>
    <col min="3847" max="3847" width="9.7109375" style="2" customWidth="1"/>
    <col min="3848" max="3848" width="8.7109375" style="2" customWidth="1"/>
    <col min="3849" max="3849" width="9.7109375" style="2" customWidth="1"/>
    <col min="3850" max="3850" width="7.140625" style="2" customWidth="1"/>
    <col min="3851" max="3851" width="8.42578125" style="2" customWidth="1"/>
    <col min="3852" max="3852" width="11" style="2" customWidth="1"/>
    <col min="3853" max="3853" width="9.140625" style="2" customWidth="1"/>
    <col min="3854" max="4097" width="10.85546875" style="2"/>
    <col min="4098" max="4098" width="11.85546875" style="2" customWidth="1"/>
    <col min="4099" max="4099" width="9.7109375" style="2" customWidth="1"/>
    <col min="4100" max="4100" width="10.7109375" style="2" customWidth="1"/>
    <col min="4101" max="4101" width="10.85546875" style="2" customWidth="1"/>
    <col min="4102" max="4102" width="9.42578125" style="2" customWidth="1"/>
    <col min="4103" max="4103" width="9.7109375" style="2" customWidth="1"/>
    <col min="4104" max="4104" width="8.7109375" style="2" customWidth="1"/>
    <col min="4105" max="4105" width="9.7109375" style="2" customWidth="1"/>
    <col min="4106" max="4106" width="7.140625" style="2" customWidth="1"/>
    <col min="4107" max="4107" width="8.42578125" style="2" customWidth="1"/>
    <col min="4108" max="4108" width="11" style="2" customWidth="1"/>
    <col min="4109" max="4109" width="9.140625" style="2" customWidth="1"/>
    <col min="4110" max="4353" width="10.85546875" style="2"/>
    <col min="4354" max="4354" width="11.85546875" style="2" customWidth="1"/>
    <col min="4355" max="4355" width="9.7109375" style="2" customWidth="1"/>
    <col min="4356" max="4356" width="10.7109375" style="2" customWidth="1"/>
    <col min="4357" max="4357" width="10.85546875" style="2" customWidth="1"/>
    <col min="4358" max="4358" width="9.42578125" style="2" customWidth="1"/>
    <col min="4359" max="4359" width="9.7109375" style="2" customWidth="1"/>
    <col min="4360" max="4360" width="8.7109375" style="2" customWidth="1"/>
    <col min="4361" max="4361" width="9.7109375" style="2" customWidth="1"/>
    <col min="4362" max="4362" width="7.140625" style="2" customWidth="1"/>
    <col min="4363" max="4363" width="8.42578125" style="2" customWidth="1"/>
    <col min="4364" max="4364" width="11" style="2" customWidth="1"/>
    <col min="4365" max="4365" width="9.140625" style="2" customWidth="1"/>
    <col min="4366" max="4609" width="10.85546875" style="2"/>
    <col min="4610" max="4610" width="11.85546875" style="2" customWidth="1"/>
    <col min="4611" max="4611" width="9.7109375" style="2" customWidth="1"/>
    <col min="4612" max="4612" width="10.7109375" style="2" customWidth="1"/>
    <col min="4613" max="4613" width="10.85546875" style="2" customWidth="1"/>
    <col min="4614" max="4614" width="9.42578125" style="2" customWidth="1"/>
    <col min="4615" max="4615" width="9.7109375" style="2" customWidth="1"/>
    <col min="4616" max="4616" width="8.7109375" style="2" customWidth="1"/>
    <col min="4617" max="4617" width="9.7109375" style="2" customWidth="1"/>
    <col min="4618" max="4618" width="7.140625" style="2" customWidth="1"/>
    <col min="4619" max="4619" width="8.42578125" style="2" customWidth="1"/>
    <col min="4620" max="4620" width="11" style="2" customWidth="1"/>
    <col min="4621" max="4621" width="9.140625" style="2" customWidth="1"/>
    <col min="4622" max="4865" width="10.85546875" style="2"/>
    <col min="4866" max="4866" width="11.85546875" style="2" customWidth="1"/>
    <col min="4867" max="4867" width="9.7109375" style="2" customWidth="1"/>
    <col min="4868" max="4868" width="10.7109375" style="2" customWidth="1"/>
    <col min="4869" max="4869" width="10.85546875" style="2" customWidth="1"/>
    <col min="4870" max="4870" width="9.42578125" style="2" customWidth="1"/>
    <col min="4871" max="4871" width="9.7109375" style="2" customWidth="1"/>
    <col min="4872" max="4872" width="8.7109375" style="2" customWidth="1"/>
    <col min="4873" max="4873" width="9.7109375" style="2" customWidth="1"/>
    <col min="4874" max="4874" width="7.140625" style="2" customWidth="1"/>
    <col min="4875" max="4875" width="8.42578125" style="2" customWidth="1"/>
    <col min="4876" max="4876" width="11" style="2" customWidth="1"/>
    <col min="4877" max="4877" width="9.140625" style="2" customWidth="1"/>
    <col min="4878" max="5121" width="10.85546875" style="2"/>
    <col min="5122" max="5122" width="11.85546875" style="2" customWidth="1"/>
    <col min="5123" max="5123" width="9.7109375" style="2" customWidth="1"/>
    <col min="5124" max="5124" width="10.7109375" style="2" customWidth="1"/>
    <col min="5125" max="5125" width="10.85546875" style="2" customWidth="1"/>
    <col min="5126" max="5126" width="9.42578125" style="2" customWidth="1"/>
    <col min="5127" max="5127" width="9.7109375" style="2" customWidth="1"/>
    <col min="5128" max="5128" width="8.7109375" style="2" customWidth="1"/>
    <col min="5129" max="5129" width="9.7109375" style="2" customWidth="1"/>
    <col min="5130" max="5130" width="7.140625" style="2" customWidth="1"/>
    <col min="5131" max="5131" width="8.42578125" style="2" customWidth="1"/>
    <col min="5132" max="5132" width="11" style="2" customWidth="1"/>
    <col min="5133" max="5133" width="9.140625" style="2" customWidth="1"/>
    <col min="5134" max="5377" width="10.85546875" style="2"/>
    <col min="5378" max="5378" width="11.85546875" style="2" customWidth="1"/>
    <col min="5379" max="5379" width="9.7109375" style="2" customWidth="1"/>
    <col min="5380" max="5380" width="10.7109375" style="2" customWidth="1"/>
    <col min="5381" max="5381" width="10.85546875" style="2" customWidth="1"/>
    <col min="5382" max="5382" width="9.42578125" style="2" customWidth="1"/>
    <col min="5383" max="5383" width="9.7109375" style="2" customWidth="1"/>
    <col min="5384" max="5384" width="8.7109375" style="2" customWidth="1"/>
    <col min="5385" max="5385" width="9.7109375" style="2" customWidth="1"/>
    <col min="5386" max="5386" width="7.140625" style="2" customWidth="1"/>
    <col min="5387" max="5387" width="8.42578125" style="2" customWidth="1"/>
    <col min="5388" max="5388" width="11" style="2" customWidth="1"/>
    <col min="5389" max="5389" width="9.140625" style="2" customWidth="1"/>
    <col min="5390" max="5633" width="10.85546875" style="2"/>
    <col min="5634" max="5634" width="11.85546875" style="2" customWidth="1"/>
    <col min="5635" max="5635" width="9.7109375" style="2" customWidth="1"/>
    <col min="5636" max="5636" width="10.7109375" style="2" customWidth="1"/>
    <col min="5637" max="5637" width="10.85546875" style="2" customWidth="1"/>
    <col min="5638" max="5638" width="9.42578125" style="2" customWidth="1"/>
    <col min="5639" max="5639" width="9.7109375" style="2" customWidth="1"/>
    <col min="5640" max="5640" width="8.7109375" style="2" customWidth="1"/>
    <col min="5641" max="5641" width="9.7109375" style="2" customWidth="1"/>
    <col min="5642" max="5642" width="7.140625" style="2" customWidth="1"/>
    <col min="5643" max="5643" width="8.42578125" style="2" customWidth="1"/>
    <col min="5644" max="5644" width="11" style="2" customWidth="1"/>
    <col min="5645" max="5645" width="9.140625" style="2" customWidth="1"/>
    <col min="5646" max="5889" width="10.85546875" style="2"/>
    <col min="5890" max="5890" width="11.85546875" style="2" customWidth="1"/>
    <col min="5891" max="5891" width="9.7109375" style="2" customWidth="1"/>
    <col min="5892" max="5892" width="10.7109375" style="2" customWidth="1"/>
    <col min="5893" max="5893" width="10.85546875" style="2" customWidth="1"/>
    <col min="5894" max="5894" width="9.42578125" style="2" customWidth="1"/>
    <col min="5895" max="5895" width="9.7109375" style="2" customWidth="1"/>
    <col min="5896" max="5896" width="8.7109375" style="2" customWidth="1"/>
    <col min="5897" max="5897" width="9.7109375" style="2" customWidth="1"/>
    <col min="5898" max="5898" width="7.140625" style="2" customWidth="1"/>
    <col min="5899" max="5899" width="8.42578125" style="2" customWidth="1"/>
    <col min="5900" max="5900" width="11" style="2" customWidth="1"/>
    <col min="5901" max="5901" width="9.140625" style="2" customWidth="1"/>
    <col min="5902" max="6145" width="10.85546875" style="2"/>
    <col min="6146" max="6146" width="11.85546875" style="2" customWidth="1"/>
    <col min="6147" max="6147" width="9.7109375" style="2" customWidth="1"/>
    <col min="6148" max="6148" width="10.7109375" style="2" customWidth="1"/>
    <col min="6149" max="6149" width="10.85546875" style="2" customWidth="1"/>
    <col min="6150" max="6150" width="9.42578125" style="2" customWidth="1"/>
    <col min="6151" max="6151" width="9.7109375" style="2" customWidth="1"/>
    <col min="6152" max="6152" width="8.7109375" style="2" customWidth="1"/>
    <col min="6153" max="6153" width="9.7109375" style="2" customWidth="1"/>
    <col min="6154" max="6154" width="7.140625" style="2" customWidth="1"/>
    <col min="6155" max="6155" width="8.42578125" style="2" customWidth="1"/>
    <col min="6156" max="6156" width="11" style="2" customWidth="1"/>
    <col min="6157" max="6157" width="9.140625" style="2" customWidth="1"/>
    <col min="6158" max="6401" width="10.85546875" style="2"/>
    <col min="6402" max="6402" width="11.85546875" style="2" customWidth="1"/>
    <col min="6403" max="6403" width="9.7109375" style="2" customWidth="1"/>
    <col min="6404" max="6404" width="10.7109375" style="2" customWidth="1"/>
    <col min="6405" max="6405" width="10.85546875" style="2" customWidth="1"/>
    <col min="6406" max="6406" width="9.42578125" style="2" customWidth="1"/>
    <col min="6407" max="6407" width="9.7109375" style="2" customWidth="1"/>
    <col min="6408" max="6408" width="8.7109375" style="2" customWidth="1"/>
    <col min="6409" max="6409" width="9.7109375" style="2" customWidth="1"/>
    <col min="6410" max="6410" width="7.140625" style="2" customWidth="1"/>
    <col min="6411" max="6411" width="8.42578125" style="2" customWidth="1"/>
    <col min="6412" max="6412" width="11" style="2" customWidth="1"/>
    <col min="6413" max="6413" width="9.140625" style="2" customWidth="1"/>
    <col min="6414" max="6657" width="10.85546875" style="2"/>
    <col min="6658" max="6658" width="11.85546875" style="2" customWidth="1"/>
    <col min="6659" max="6659" width="9.7109375" style="2" customWidth="1"/>
    <col min="6660" max="6660" width="10.7109375" style="2" customWidth="1"/>
    <col min="6661" max="6661" width="10.85546875" style="2" customWidth="1"/>
    <col min="6662" max="6662" width="9.42578125" style="2" customWidth="1"/>
    <col min="6663" max="6663" width="9.7109375" style="2" customWidth="1"/>
    <col min="6664" max="6664" width="8.7109375" style="2" customWidth="1"/>
    <col min="6665" max="6665" width="9.7109375" style="2" customWidth="1"/>
    <col min="6666" max="6666" width="7.140625" style="2" customWidth="1"/>
    <col min="6667" max="6667" width="8.42578125" style="2" customWidth="1"/>
    <col min="6668" max="6668" width="11" style="2" customWidth="1"/>
    <col min="6669" max="6669" width="9.140625" style="2" customWidth="1"/>
    <col min="6670" max="6913" width="10.85546875" style="2"/>
    <col min="6914" max="6914" width="11.85546875" style="2" customWidth="1"/>
    <col min="6915" max="6915" width="9.7109375" style="2" customWidth="1"/>
    <col min="6916" max="6916" width="10.7109375" style="2" customWidth="1"/>
    <col min="6917" max="6917" width="10.85546875" style="2" customWidth="1"/>
    <col min="6918" max="6918" width="9.42578125" style="2" customWidth="1"/>
    <col min="6919" max="6919" width="9.7109375" style="2" customWidth="1"/>
    <col min="6920" max="6920" width="8.7109375" style="2" customWidth="1"/>
    <col min="6921" max="6921" width="9.7109375" style="2" customWidth="1"/>
    <col min="6922" max="6922" width="7.140625" style="2" customWidth="1"/>
    <col min="6923" max="6923" width="8.42578125" style="2" customWidth="1"/>
    <col min="6924" max="6924" width="11" style="2" customWidth="1"/>
    <col min="6925" max="6925" width="9.140625" style="2" customWidth="1"/>
    <col min="6926" max="7169" width="10.85546875" style="2"/>
    <col min="7170" max="7170" width="11.85546875" style="2" customWidth="1"/>
    <col min="7171" max="7171" width="9.7109375" style="2" customWidth="1"/>
    <col min="7172" max="7172" width="10.7109375" style="2" customWidth="1"/>
    <col min="7173" max="7173" width="10.85546875" style="2" customWidth="1"/>
    <col min="7174" max="7174" width="9.42578125" style="2" customWidth="1"/>
    <col min="7175" max="7175" width="9.7109375" style="2" customWidth="1"/>
    <col min="7176" max="7176" width="8.7109375" style="2" customWidth="1"/>
    <col min="7177" max="7177" width="9.7109375" style="2" customWidth="1"/>
    <col min="7178" max="7178" width="7.140625" style="2" customWidth="1"/>
    <col min="7179" max="7179" width="8.42578125" style="2" customWidth="1"/>
    <col min="7180" max="7180" width="11" style="2" customWidth="1"/>
    <col min="7181" max="7181" width="9.140625" style="2" customWidth="1"/>
    <col min="7182" max="7425" width="10.85546875" style="2"/>
    <col min="7426" max="7426" width="11.85546875" style="2" customWidth="1"/>
    <col min="7427" max="7427" width="9.7109375" style="2" customWidth="1"/>
    <col min="7428" max="7428" width="10.7109375" style="2" customWidth="1"/>
    <col min="7429" max="7429" width="10.85546875" style="2" customWidth="1"/>
    <col min="7430" max="7430" width="9.42578125" style="2" customWidth="1"/>
    <col min="7431" max="7431" width="9.7109375" style="2" customWidth="1"/>
    <col min="7432" max="7432" width="8.7109375" style="2" customWidth="1"/>
    <col min="7433" max="7433" width="9.7109375" style="2" customWidth="1"/>
    <col min="7434" max="7434" width="7.140625" style="2" customWidth="1"/>
    <col min="7435" max="7435" width="8.42578125" style="2" customWidth="1"/>
    <col min="7436" max="7436" width="11" style="2" customWidth="1"/>
    <col min="7437" max="7437" width="9.140625" style="2" customWidth="1"/>
    <col min="7438" max="7681" width="10.85546875" style="2"/>
    <col min="7682" max="7682" width="11.85546875" style="2" customWidth="1"/>
    <col min="7683" max="7683" width="9.7109375" style="2" customWidth="1"/>
    <col min="7684" max="7684" width="10.7109375" style="2" customWidth="1"/>
    <col min="7685" max="7685" width="10.85546875" style="2" customWidth="1"/>
    <col min="7686" max="7686" width="9.42578125" style="2" customWidth="1"/>
    <col min="7687" max="7687" width="9.7109375" style="2" customWidth="1"/>
    <col min="7688" max="7688" width="8.7109375" style="2" customWidth="1"/>
    <col min="7689" max="7689" width="9.7109375" style="2" customWidth="1"/>
    <col min="7690" max="7690" width="7.140625" style="2" customWidth="1"/>
    <col min="7691" max="7691" width="8.42578125" style="2" customWidth="1"/>
    <col min="7692" max="7692" width="11" style="2" customWidth="1"/>
    <col min="7693" max="7693" width="9.140625" style="2" customWidth="1"/>
    <col min="7694" max="7937" width="10.85546875" style="2"/>
    <col min="7938" max="7938" width="11.85546875" style="2" customWidth="1"/>
    <col min="7939" max="7939" width="9.7109375" style="2" customWidth="1"/>
    <col min="7940" max="7940" width="10.7109375" style="2" customWidth="1"/>
    <col min="7941" max="7941" width="10.85546875" style="2" customWidth="1"/>
    <col min="7942" max="7942" width="9.42578125" style="2" customWidth="1"/>
    <col min="7943" max="7943" width="9.7109375" style="2" customWidth="1"/>
    <col min="7944" max="7944" width="8.7109375" style="2" customWidth="1"/>
    <col min="7945" max="7945" width="9.7109375" style="2" customWidth="1"/>
    <col min="7946" max="7946" width="7.140625" style="2" customWidth="1"/>
    <col min="7947" max="7947" width="8.42578125" style="2" customWidth="1"/>
    <col min="7948" max="7948" width="11" style="2" customWidth="1"/>
    <col min="7949" max="7949" width="9.140625" style="2" customWidth="1"/>
    <col min="7950" max="8193" width="10.85546875" style="2"/>
    <col min="8194" max="8194" width="11.85546875" style="2" customWidth="1"/>
    <col min="8195" max="8195" width="9.7109375" style="2" customWidth="1"/>
    <col min="8196" max="8196" width="10.7109375" style="2" customWidth="1"/>
    <col min="8197" max="8197" width="10.85546875" style="2" customWidth="1"/>
    <col min="8198" max="8198" width="9.42578125" style="2" customWidth="1"/>
    <col min="8199" max="8199" width="9.7109375" style="2" customWidth="1"/>
    <col min="8200" max="8200" width="8.7109375" style="2" customWidth="1"/>
    <col min="8201" max="8201" width="9.7109375" style="2" customWidth="1"/>
    <col min="8202" max="8202" width="7.140625" style="2" customWidth="1"/>
    <col min="8203" max="8203" width="8.42578125" style="2" customWidth="1"/>
    <col min="8204" max="8204" width="11" style="2" customWidth="1"/>
    <col min="8205" max="8205" width="9.140625" style="2" customWidth="1"/>
    <col min="8206" max="8449" width="10.85546875" style="2"/>
    <col min="8450" max="8450" width="11.85546875" style="2" customWidth="1"/>
    <col min="8451" max="8451" width="9.7109375" style="2" customWidth="1"/>
    <col min="8452" max="8452" width="10.7109375" style="2" customWidth="1"/>
    <col min="8453" max="8453" width="10.85546875" style="2" customWidth="1"/>
    <col min="8454" max="8454" width="9.42578125" style="2" customWidth="1"/>
    <col min="8455" max="8455" width="9.7109375" style="2" customWidth="1"/>
    <col min="8456" max="8456" width="8.7109375" style="2" customWidth="1"/>
    <col min="8457" max="8457" width="9.7109375" style="2" customWidth="1"/>
    <col min="8458" max="8458" width="7.140625" style="2" customWidth="1"/>
    <col min="8459" max="8459" width="8.42578125" style="2" customWidth="1"/>
    <col min="8460" max="8460" width="11" style="2" customWidth="1"/>
    <col min="8461" max="8461" width="9.140625" style="2" customWidth="1"/>
    <col min="8462" max="8705" width="10.85546875" style="2"/>
    <col min="8706" max="8706" width="11.85546875" style="2" customWidth="1"/>
    <col min="8707" max="8707" width="9.7109375" style="2" customWidth="1"/>
    <col min="8708" max="8708" width="10.7109375" style="2" customWidth="1"/>
    <col min="8709" max="8709" width="10.85546875" style="2" customWidth="1"/>
    <col min="8710" max="8710" width="9.42578125" style="2" customWidth="1"/>
    <col min="8711" max="8711" width="9.7109375" style="2" customWidth="1"/>
    <col min="8712" max="8712" width="8.7109375" style="2" customWidth="1"/>
    <col min="8713" max="8713" width="9.7109375" style="2" customWidth="1"/>
    <col min="8714" max="8714" width="7.140625" style="2" customWidth="1"/>
    <col min="8715" max="8715" width="8.42578125" style="2" customWidth="1"/>
    <col min="8716" max="8716" width="11" style="2" customWidth="1"/>
    <col min="8717" max="8717" width="9.140625" style="2" customWidth="1"/>
    <col min="8718" max="8961" width="10.85546875" style="2"/>
    <col min="8962" max="8962" width="11.85546875" style="2" customWidth="1"/>
    <col min="8963" max="8963" width="9.7109375" style="2" customWidth="1"/>
    <col min="8964" max="8964" width="10.7109375" style="2" customWidth="1"/>
    <col min="8965" max="8965" width="10.85546875" style="2" customWidth="1"/>
    <col min="8966" max="8966" width="9.42578125" style="2" customWidth="1"/>
    <col min="8967" max="8967" width="9.7109375" style="2" customWidth="1"/>
    <col min="8968" max="8968" width="8.7109375" style="2" customWidth="1"/>
    <col min="8969" max="8969" width="9.7109375" style="2" customWidth="1"/>
    <col min="8970" max="8970" width="7.140625" style="2" customWidth="1"/>
    <col min="8971" max="8971" width="8.42578125" style="2" customWidth="1"/>
    <col min="8972" max="8972" width="11" style="2" customWidth="1"/>
    <col min="8973" max="8973" width="9.140625" style="2" customWidth="1"/>
    <col min="8974" max="9217" width="10.85546875" style="2"/>
    <col min="9218" max="9218" width="11.85546875" style="2" customWidth="1"/>
    <col min="9219" max="9219" width="9.7109375" style="2" customWidth="1"/>
    <col min="9220" max="9220" width="10.7109375" style="2" customWidth="1"/>
    <col min="9221" max="9221" width="10.85546875" style="2" customWidth="1"/>
    <col min="9222" max="9222" width="9.42578125" style="2" customWidth="1"/>
    <col min="9223" max="9223" width="9.7109375" style="2" customWidth="1"/>
    <col min="9224" max="9224" width="8.7109375" style="2" customWidth="1"/>
    <col min="9225" max="9225" width="9.7109375" style="2" customWidth="1"/>
    <col min="9226" max="9226" width="7.140625" style="2" customWidth="1"/>
    <col min="9227" max="9227" width="8.42578125" style="2" customWidth="1"/>
    <col min="9228" max="9228" width="11" style="2" customWidth="1"/>
    <col min="9229" max="9229" width="9.140625" style="2" customWidth="1"/>
    <col min="9230" max="9473" width="10.85546875" style="2"/>
    <col min="9474" max="9474" width="11.85546875" style="2" customWidth="1"/>
    <col min="9475" max="9475" width="9.7109375" style="2" customWidth="1"/>
    <col min="9476" max="9476" width="10.7109375" style="2" customWidth="1"/>
    <col min="9477" max="9477" width="10.85546875" style="2" customWidth="1"/>
    <col min="9478" max="9478" width="9.42578125" style="2" customWidth="1"/>
    <col min="9479" max="9479" width="9.7109375" style="2" customWidth="1"/>
    <col min="9480" max="9480" width="8.7109375" style="2" customWidth="1"/>
    <col min="9481" max="9481" width="9.7109375" style="2" customWidth="1"/>
    <col min="9482" max="9482" width="7.140625" style="2" customWidth="1"/>
    <col min="9483" max="9483" width="8.42578125" style="2" customWidth="1"/>
    <col min="9484" max="9484" width="11" style="2" customWidth="1"/>
    <col min="9485" max="9485" width="9.140625" style="2" customWidth="1"/>
    <col min="9486" max="9729" width="10.85546875" style="2"/>
    <col min="9730" max="9730" width="11.85546875" style="2" customWidth="1"/>
    <col min="9731" max="9731" width="9.7109375" style="2" customWidth="1"/>
    <col min="9732" max="9732" width="10.7109375" style="2" customWidth="1"/>
    <col min="9733" max="9733" width="10.85546875" style="2" customWidth="1"/>
    <col min="9734" max="9734" width="9.42578125" style="2" customWidth="1"/>
    <col min="9735" max="9735" width="9.7109375" style="2" customWidth="1"/>
    <col min="9736" max="9736" width="8.7109375" style="2" customWidth="1"/>
    <col min="9737" max="9737" width="9.7109375" style="2" customWidth="1"/>
    <col min="9738" max="9738" width="7.140625" style="2" customWidth="1"/>
    <col min="9739" max="9739" width="8.42578125" style="2" customWidth="1"/>
    <col min="9740" max="9740" width="11" style="2" customWidth="1"/>
    <col min="9741" max="9741" width="9.140625" style="2" customWidth="1"/>
    <col min="9742" max="9985" width="10.85546875" style="2"/>
    <col min="9986" max="9986" width="11.85546875" style="2" customWidth="1"/>
    <col min="9987" max="9987" width="9.7109375" style="2" customWidth="1"/>
    <col min="9988" max="9988" width="10.7109375" style="2" customWidth="1"/>
    <col min="9989" max="9989" width="10.85546875" style="2" customWidth="1"/>
    <col min="9990" max="9990" width="9.42578125" style="2" customWidth="1"/>
    <col min="9991" max="9991" width="9.7109375" style="2" customWidth="1"/>
    <col min="9992" max="9992" width="8.7109375" style="2" customWidth="1"/>
    <col min="9993" max="9993" width="9.7109375" style="2" customWidth="1"/>
    <col min="9994" max="9994" width="7.140625" style="2" customWidth="1"/>
    <col min="9995" max="9995" width="8.42578125" style="2" customWidth="1"/>
    <col min="9996" max="9996" width="11" style="2" customWidth="1"/>
    <col min="9997" max="9997" width="9.140625" style="2" customWidth="1"/>
    <col min="9998" max="10241" width="10.85546875" style="2"/>
    <col min="10242" max="10242" width="11.85546875" style="2" customWidth="1"/>
    <col min="10243" max="10243" width="9.7109375" style="2" customWidth="1"/>
    <col min="10244" max="10244" width="10.7109375" style="2" customWidth="1"/>
    <col min="10245" max="10245" width="10.85546875" style="2" customWidth="1"/>
    <col min="10246" max="10246" width="9.42578125" style="2" customWidth="1"/>
    <col min="10247" max="10247" width="9.7109375" style="2" customWidth="1"/>
    <col min="10248" max="10248" width="8.7109375" style="2" customWidth="1"/>
    <col min="10249" max="10249" width="9.7109375" style="2" customWidth="1"/>
    <col min="10250" max="10250" width="7.140625" style="2" customWidth="1"/>
    <col min="10251" max="10251" width="8.42578125" style="2" customWidth="1"/>
    <col min="10252" max="10252" width="11" style="2" customWidth="1"/>
    <col min="10253" max="10253" width="9.140625" style="2" customWidth="1"/>
    <col min="10254" max="10497" width="10.85546875" style="2"/>
    <col min="10498" max="10498" width="11.85546875" style="2" customWidth="1"/>
    <col min="10499" max="10499" width="9.7109375" style="2" customWidth="1"/>
    <col min="10500" max="10500" width="10.7109375" style="2" customWidth="1"/>
    <col min="10501" max="10501" width="10.85546875" style="2" customWidth="1"/>
    <col min="10502" max="10502" width="9.42578125" style="2" customWidth="1"/>
    <col min="10503" max="10503" width="9.7109375" style="2" customWidth="1"/>
    <col min="10504" max="10504" width="8.7109375" style="2" customWidth="1"/>
    <col min="10505" max="10505" width="9.7109375" style="2" customWidth="1"/>
    <col min="10506" max="10506" width="7.140625" style="2" customWidth="1"/>
    <col min="10507" max="10507" width="8.42578125" style="2" customWidth="1"/>
    <col min="10508" max="10508" width="11" style="2" customWidth="1"/>
    <col min="10509" max="10509" width="9.140625" style="2" customWidth="1"/>
    <col min="10510" max="10753" width="10.85546875" style="2"/>
    <col min="10754" max="10754" width="11.85546875" style="2" customWidth="1"/>
    <col min="10755" max="10755" width="9.7109375" style="2" customWidth="1"/>
    <col min="10756" max="10756" width="10.7109375" style="2" customWidth="1"/>
    <col min="10757" max="10757" width="10.85546875" style="2" customWidth="1"/>
    <col min="10758" max="10758" width="9.42578125" style="2" customWidth="1"/>
    <col min="10759" max="10759" width="9.7109375" style="2" customWidth="1"/>
    <col min="10760" max="10760" width="8.7109375" style="2" customWidth="1"/>
    <col min="10761" max="10761" width="9.7109375" style="2" customWidth="1"/>
    <col min="10762" max="10762" width="7.140625" style="2" customWidth="1"/>
    <col min="10763" max="10763" width="8.42578125" style="2" customWidth="1"/>
    <col min="10764" max="10764" width="11" style="2" customWidth="1"/>
    <col min="10765" max="10765" width="9.140625" style="2" customWidth="1"/>
    <col min="10766" max="11009" width="10.85546875" style="2"/>
    <col min="11010" max="11010" width="11.85546875" style="2" customWidth="1"/>
    <col min="11011" max="11011" width="9.7109375" style="2" customWidth="1"/>
    <col min="11012" max="11012" width="10.7109375" style="2" customWidth="1"/>
    <col min="11013" max="11013" width="10.85546875" style="2" customWidth="1"/>
    <col min="11014" max="11014" width="9.42578125" style="2" customWidth="1"/>
    <col min="11015" max="11015" width="9.7109375" style="2" customWidth="1"/>
    <col min="11016" max="11016" width="8.7109375" style="2" customWidth="1"/>
    <col min="11017" max="11017" width="9.7109375" style="2" customWidth="1"/>
    <col min="11018" max="11018" width="7.140625" style="2" customWidth="1"/>
    <col min="11019" max="11019" width="8.42578125" style="2" customWidth="1"/>
    <col min="11020" max="11020" width="11" style="2" customWidth="1"/>
    <col min="11021" max="11021" width="9.140625" style="2" customWidth="1"/>
    <col min="11022" max="11265" width="10.85546875" style="2"/>
    <col min="11266" max="11266" width="11.85546875" style="2" customWidth="1"/>
    <col min="11267" max="11267" width="9.7109375" style="2" customWidth="1"/>
    <col min="11268" max="11268" width="10.7109375" style="2" customWidth="1"/>
    <col min="11269" max="11269" width="10.85546875" style="2" customWidth="1"/>
    <col min="11270" max="11270" width="9.42578125" style="2" customWidth="1"/>
    <col min="11271" max="11271" width="9.7109375" style="2" customWidth="1"/>
    <col min="11272" max="11272" width="8.7109375" style="2" customWidth="1"/>
    <col min="11273" max="11273" width="9.7109375" style="2" customWidth="1"/>
    <col min="11274" max="11274" width="7.140625" style="2" customWidth="1"/>
    <col min="11275" max="11275" width="8.42578125" style="2" customWidth="1"/>
    <col min="11276" max="11276" width="11" style="2" customWidth="1"/>
    <col min="11277" max="11277" width="9.140625" style="2" customWidth="1"/>
    <col min="11278" max="11521" width="10.85546875" style="2"/>
    <col min="11522" max="11522" width="11.85546875" style="2" customWidth="1"/>
    <col min="11523" max="11523" width="9.7109375" style="2" customWidth="1"/>
    <col min="11524" max="11524" width="10.7109375" style="2" customWidth="1"/>
    <col min="11525" max="11525" width="10.85546875" style="2" customWidth="1"/>
    <col min="11526" max="11526" width="9.42578125" style="2" customWidth="1"/>
    <col min="11527" max="11527" width="9.7109375" style="2" customWidth="1"/>
    <col min="11528" max="11528" width="8.7109375" style="2" customWidth="1"/>
    <col min="11529" max="11529" width="9.7109375" style="2" customWidth="1"/>
    <col min="11530" max="11530" width="7.140625" style="2" customWidth="1"/>
    <col min="11531" max="11531" width="8.42578125" style="2" customWidth="1"/>
    <col min="11532" max="11532" width="11" style="2" customWidth="1"/>
    <col min="11533" max="11533" width="9.140625" style="2" customWidth="1"/>
    <col min="11534" max="11777" width="10.85546875" style="2"/>
    <col min="11778" max="11778" width="11.85546875" style="2" customWidth="1"/>
    <col min="11779" max="11779" width="9.7109375" style="2" customWidth="1"/>
    <col min="11780" max="11780" width="10.7109375" style="2" customWidth="1"/>
    <col min="11781" max="11781" width="10.85546875" style="2" customWidth="1"/>
    <col min="11782" max="11782" width="9.42578125" style="2" customWidth="1"/>
    <col min="11783" max="11783" width="9.7109375" style="2" customWidth="1"/>
    <col min="11784" max="11784" width="8.7109375" style="2" customWidth="1"/>
    <col min="11785" max="11785" width="9.7109375" style="2" customWidth="1"/>
    <col min="11786" max="11786" width="7.140625" style="2" customWidth="1"/>
    <col min="11787" max="11787" width="8.42578125" style="2" customWidth="1"/>
    <col min="11788" max="11788" width="11" style="2" customWidth="1"/>
    <col min="11789" max="11789" width="9.140625" style="2" customWidth="1"/>
    <col min="11790" max="12033" width="10.85546875" style="2"/>
    <col min="12034" max="12034" width="11.85546875" style="2" customWidth="1"/>
    <col min="12035" max="12035" width="9.7109375" style="2" customWidth="1"/>
    <col min="12036" max="12036" width="10.7109375" style="2" customWidth="1"/>
    <col min="12037" max="12037" width="10.85546875" style="2" customWidth="1"/>
    <col min="12038" max="12038" width="9.42578125" style="2" customWidth="1"/>
    <col min="12039" max="12039" width="9.7109375" style="2" customWidth="1"/>
    <col min="12040" max="12040" width="8.7109375" style="2" customWidth="1"/>
    <col min="12041" max="12041" width="9.7109375" style="2" customWidth="1"/>
    <col min="12042" max="12042" width="7.140625" style="2" customWidth="1"/>
    <col min="12043" max="12043" width="8.42578125" style="2" customWidth="1"/>
    <col min="12044" max="12044" width="11" style="2" customWidth="1"/>
    <col min="12045" max="12045" width="9.140625" style="2" customWidth="1"/>
    <col min="12046" max="12289" width="10.85546875" style="2"/>
    <col min="12290" max="12290" width="11.85546875" style="2" customWidth="1"/>
    <col min="12291" max="12291" width="9.7109375" style="2" customWidth="1"/>
    <col min="12292" max="12292" width="10.7109375" style="2" customWidth="1"/>
    <col min="12293" max="12293" width="10.85546875" style="2" customWidth="1"/>
    <col min="12294" max="12294" width="9.42578125" style="2" customWidth="1"/>
    <col min="12295" max="12295" width="9.7109375" style="2" customWidth="1"/>
    <col min="12296" max="12296" width="8.7109375" style="2" customWidth="1"/>
    <col min="12297" max="12297" width="9.7109375" style="2" customWidth="1"/>
    <col min="12298" max="12298" width="7.140625" style="2" customWidth="1"/>
    <col min="12299" max="12299" width="8.42578125" style="2" customWidth="1"/>
    <col min="12300" max="12300" width="11" style="2" customWidth="1"/>
    <col min="12301" max="12301" width="9.140625" style="2" customWidth="1"/>
    <col min="12302" max="12545" width="10.85546875" style="2"/>
    <col min="12546" max="12546" width="11.85546875" style="2" customWidth="1"/>
    <col min="12547" max="12547" width="9.7109375" style="2" customWidth="1"/>
    <col min="12548" max="12548" width="10.7109375" style="2" customWidth="1"/>
    <col min="12549" max="12549" width="10.85546875" style="2" customWidth="1"/>
    <col min="12550" max="12550" width="9.42578125" style="2" customWidth="1"/>
    <col min="12551" max="12551" width="9.7109375" style="2" customWidth="1"/>
    <col min="12552" max="12552" width="8.7109375" style="2" customWidth="1"/>
    <col min="12553" max="12553" width="9.7109375" style="2" customWidth="1"/>
    <col min="12554" max="12554" width="7.140625" style="2" customWidth="1"/>
    <col min="12555" max="12555" width="8.42578125" style="2" customWidth="1"/>
    <col min="12556" max="12556" width="11" style="2" customWidth="1"/>
    <col min="12557" max="12557" width="9.140625" style="2" customWidth="1"/>
    <col min="12558" max="12801" width="10.85546875" style="2"/>
    <col min="12802" max="12802" width="11.85546875" style="2" customWidth="1"/>
    <col min="12803" max="12803" width="9.7109375" style="2" customWidth="1"/>
    <col min="12804" max="12804" width="10.7109375" style="2" customWidth="1"/>
    <col min="12805" max="12805" width="10.85546875" style="2" customWidth="1"/>
    <col min="12806" max="12806" width="9.42578125" style="2" customWidth="1"/>
    <col min="12807" max="12807" width="9.7109375" style="2" customWidth="1"/>
    <col min="12808" max="12808" width="8.7109375" style="2" customWidth="1"/>
    <col min="12809" max="12809" width="9.7109375" style="2" customWidth="1"/>
    <col min="12810" max="12810" width="7.140625" style="2" customWidth="1"/>
    <col min="12811" max="12811" width="8.42578125" style="2" customWidth="1"/>
    <col min="12812" max="12812" width="11" style="2" customWidth="1"/>
    <col min="12813" max="12813" width="9.140625" style="2" customWidth="1"/>
    <col min="12814" max="13057" width="10.85546875" style="2"/>
    <col min="13058" max="13058" width="11.85546875" style="2" customWidth="1"/>
    <col min="13059" max="13059" width="9.7109375" style="2" customWidth="1"/>
    <col min="13060" max="13060" width="10.7109375" style="2" customWidth="1"/>
    <col min="13061" max="13061" width="10.85546875" style="2" customWidth="1"/>
    <col min="13062" max="13062" width="9.42578125" style="2" customWidth="1"/>
    <col min="13063" max="13063" width="9.7109375" style="2" customWidth="1"/>
    <col min="13064" max="13064" width="8.7109375" style="2" customWidth="1"/>
    <col min="13065" max="13065" width="9.7109375" style="2" customWidth="1"/>
    <col min="13066" max="13066" width="7.140625" style="2" customWidth="1"/>
    <col min="13067" max="13067" width="8.42578125" style="2" customWidth="1"/>
    <col min="13068" max="13068" width="11" style="2" customWidth="1"/>
    <col min="13069" max="13069" width="9.140625" style="2" customWidth="1"/>
    <col min="13070" max="13313" width="10.85546875" style="2"/>
    <col min="13314" max="13314" width="11.85546875" style="2" customWidth="1"/>
    <col min="13315" max="13315" width="9.7109375" style="2" customWidth="1"/>
    <col min="13316" max="13316" width="10.7109375" style="2" customWidth="1"/>
    <col min="13317" max="13317" width="10.85546875" style="2" customWidth="1"/>
    <col min="13318" max="13318" width="9.42578125" style="2" customWidth="1"/>
    <col min="13319" max="13319" width="9.7109375" style="2" customWidth="1"/>
    <col min="13320" max="13320" width="8.7109375" style="2" customWidth="1"/>
    <col min="13321" max="13321" width="9.7109375" style="2" customWidth="1"/>
    <col min="13322" max="13322" width="7.140625" style="2" customWidth="1"/>
    <col min="13323" max="13323" width="8.42578125" style="2" customWidth="1"/>
    <col min="13324" max="13324" width="11" style="2" customWidth="1"/>
    <col min="13325" max="13325" width="9.140625" style="2" customWidth="1"/>
    <col min="13326" max="13569" width="10.85546875" style="2"/>
    <col min="13570" max="13570" width="11.85546875" style="2" customWidth="1"/>
    <col min="13571" max="13571" width="9.7109375" style="2" customWidth="1"/>
    <col min="13572" max="13572" width="10.7109375" style="2" customWidth="1"/>
    <col min="13573" max="13573" width="10.85546875" style="2" customWidth="1"/>
    <col min="13574" max="13574" width="9.42578125" style="2" customWidth="1"/>
    <col min="13575" max="13575" width="9.7109375" style="2" customWidth="1"/>
    <col min="13576" max="13576" width="8.7109375" style="2" customWidth="1"/>
    <col min="13577" max="13577" width="9.7109375" style="2" customWidth="1"/>
    <col min="13578" max="13578" width="7.140625" style="2" customWidth="1"/>
    <col min="13579" max="13579" width="8.42578125" style="2" customWidth="1"/>
    <col min="13580" max="13580" width="11" style="2" customWidth="1"/>
    <col min="13581" max="13581" width="9.140625" style="2" customWidth="1"/>
    <col min="13582" max="13825" width="10.85546875" style="2"/>
    <col min="13826" max="13826" width="11.85546875" style="2" customWidth="1"/>
    <col min="13827" max="13827" width="9.7109375" style="2" customWidth="1"/>
    <col min="13828" max="13828" width="10.7109375" style="2" customWidth="1"/>
    <col min="13829" max="13829" width="10.85546875" style="2" customWidth="1"/>
    <col min="13830" max="13830" width="9.42578125" style="2" customWidth="1"/>
    <col min="13831" max="13831" width="9.7109375" style="2" customWidth="1"/>
    <col min="13832" max="13832" width="8.7109375" style="2" customWidth="1"/>
    <col min="13833" max="13833" width="9.7109375" style="2" customWidth="1"/>
    <col min="13834" max="13834" width="7.140625" style="2" customWidth="1"/>
    <col min="13835" max="13835" width="8.42578125" style="2" customWidth="1"/>
    <col min="13836" max="13836" width="11" style="2" customWidth="1"/>
    <col min="13837" max="13837" width="9.140625" style="2" customWidth="1"/>
    <col min="13838" max="14081" width="10.85546875" style="2"/>
    <col min="14082" max="14082" width="11.85546875" style="2" customWidth="1"/>
    <col min="14083" max="14083" width="9.7109375" style="2" customWidth="1"/>
    <col min="14084" max="14084" width="10.7109375" style="2" customWidth="1"/>
    <col min="14085" max="14085" width="10.85546875" style="2" customWidth="1"/>
    <col min="14086" max="14086" width="9.42578125" style="2" customWidth="1"/>
    <col min="14087" max="14087" width="9.7109375" style="2" customWidth="1"/>
    <col min="14088" max="14088" width="8.7109375" style="2" customWidth="1"/>
    <col min="14089" max="14089" width="9.7109375" style="2" customWidth="1"/>
    <col min="14090" max="14090" width="7.140625" style="2" customWidth="1"/>
    <col min="14091" max="14091" width="8.42578125" style="2" customWidth="1"/>
    <col min="14092" max="14092" width="11" style="2" customWidth="1"/>
    <col min="14093" max="14093" width="9.140625" style="2" customWidth="1"/>
    <col min="14094" max="14337" width="10.85546875" style="2"/>
    <col min="14338" max="14338" width="11.85546875" style="2" customWidth="1"/>
    <col min="14339" max="14339" width="9.7109375" style="2" customWidth="1"/>
    <col min="14340" max="14340" width="10.7109375" style="2" customWidth="1"/>
    <col min="14341" max="14341" width="10.85546875" style="2" customWidth="1"/>
    <col min="14342" max="14342" width="9.42578125" style="2" customWidth="1"/>
    <col min="14343" max="14343" width="9.7109375" style="2" customWidth="1"/>
    <col min="14344" max="14344" width="8.7109375" style="2" customWidth="1"/>
    <col min="14345" max="14345" width="9.7109375" style="2" customWidth="1"/>
    <col min="14346" max="14346" width="7.140625" style="2" customWidth="1"/>
    <col min="14347" max="14347" width="8.42578125" style="2" customWidth="1"/>
    <col min="14348" max="14348" width="11" style="2" customWidth="1"/>
    <col min="14349" max="14349" width="9.140625" style="2" customWidth="1"/>
    <col min="14350" max="14593" width="10.85546875" style="2"/>
    <col min="14594" max="14594" width="11.85546875" style="2" customWidth="1"/>
    <col min="14595" max="14595" width="9.7109375" style="2" customWidth="1"/>
    <col min="14596" max="14596" width="10.7109375" style="2" customWidth="1"/>
    <col min="14597" max="14597" width="10.85546875" style="2" customWidth="1"/>
    <col min="14598" max="14598" width="9.42578125" style="2" customWidth="1"/>
    <col min="14599" max="14599" width="9.7109375" style="2" customWidth="1"/>
    <col min="14600" max="14600" width="8.7109375" style="2" customWidth="1"/>
    <col min="14601" max="14601" width="9.7109375" style="2" customWidth="1"/>
    <col min="14602" max="14602" width="7.140625" style="2" customWidth="1"/>
    <col min="14603" max="14603" width="8.42578125" style="2" customWidth="1"/>
    <col min="14604" max="14604" width="11" style="2" customWidth="1"/>
    <col min="14605" max="14605" width="9.140625" style="2" customWidth="1"/>
    <col min="14606" max="14849" width="10.85546875" style="2"/>
    <col min="14850" max="14850" width="11.85546875" style="2" customWidth="1"/>
    <col min="14851" max="14851" width="9.7109375" style="2" customWidth="1"/>
    <col min="14852" max="14852" width="10.7109375" style="2" customWidth="1"/>
    <col min="14853" max="14853" width="10.85546875" style="2" customWidth="1"/>
    <col min="14854" max="14854" width="9.42578125" style="2" customWidth="1"/>
    <col min="14855" max="14855" width="9.7109375" style="2" customWidth="1"/>
    <col min="14856" max="14856" width="8.7109375" style="2" customWidth="1"/>
    <col min="14857" max="14857" width="9.7109375" style="2" customWidth="1"/>
    <col min="14858" max="14858" width="7.140625" style="2" customWidth="1"/>
    <col min="14859" max="14859" width="8.42578125" style="2" customWidth="1"/>
    <col min="14860" max="14860" width="11" style="2" customWidth="1"/>
    <col min="14861" max="14861" width="9.140625" style="2" customWidth="1"/>
    <col min="14862" max="15105" width="10.85546875" style="2"/>
    <col min="15106" max="15106" width="11.85546875" style="2" customWidth="1"/>
    <col min="15107" max="15107" width="9.7109375" style="2" customWidth="1"/>
    <col min="15108" max="15108" width="10.7109375" style="2" customWidth="1"/>
    <col min="15109" max="15109" width="10.85546875" style="2" customWidth="1"/>
    <col min="15110" max="15110" width="9.42578125" style="2" customWidth="1"/>
    <col min="15111" max="15111" width="9.7109375" style="2" customWidth="1"/>
    <col min="15112" max="15112" width="8.7109375" style="2" customWidth="1"/>
    <col min="15113" max="15113" width="9.7109375" style="2" customWidth="1"/>
    <col min="15114" max="15114" width="7.140625" style="2" customWidth="1"/>
    <col min="15115" max="15115" width="8.42578125" style="2" customWidth="1"/>
    <col min="15116" max="15116" width="11" style="2" customWidth="1"/>
    <col min="15117" max="15117" width="9.140625" style="2" customWidth="1"/>
    <col min="15118" max="15361" width="10.85546875" style="2"/>
    <col min="15362" max="15362" width="11.85546875" style="2" customWidth="1"/>
    <col min="15363" max="15363" width="9.7109375" style="2" customWidth="1"/>
    <col min="15364" max="15364" width="10.7109375" style="2" customWidth="1"/>
    <col min="15365" max="15365" width="10.85546875" style="2" customWidth="1"/>
    <col min="15366" max="15366" width="9.42578125" style="2" customWidth="1"/>
    <col min="15367" max="15367" width="9.7109375" style="2" customWidth="1"/>
    <col min="15368" max="15368" width="8.7109375" style="2" customWidth="1"/>
    <col min="15369" max="15369" width="9.7109375" style="2" customWidth="1"/>
    <col min="15370" max="15370" width="7.140625" style="2" customWidth="1"/>
    <col min="15371" max="15371" width="8.42578125" style="2" customWidth="1"/>
    <col min="15372" max="15372" width="11" style="2" customWidth="1"/>
    <col min="15373" max="15373" width="9.140625" style="2" customWidth="1"/>
    <col min="15374" max="15617" width="10.85546875" style="2"/>
    <col min="15618" max="15618" width="11.85546875" style="2" customWidth="1"/>
    <col min="15619" max="15619" width="9.7109375" style="2" customWidth="1"/>
    <col min="15620" max="15620" width="10.7109375" style="2" customWidth="1"/>
    <col min="15621" max="15621" width="10.85546875" style="2" customWidth="1"/>
    <col min="15622" max="15622" width="9.42578125" style="2" customWidth="1"/>
    <col min="15623" max="15623" width="9.7109375" style="2" customWidth="1"/>
    <col min="15624" max="15624" width="8.7109375" style="2" customWidth="1"/>
    <col min="15625" max="15625" width="9.7109375" style="2" customWidth="1"/>
    <col min="15626" max="15626" width="7.140625" style="2" customWidth="1"/>
    <col min="15627" max="15627" width="8.42578125" style="2" customWidth="1"/>
    <col min="15628" max="15628" width="11" style="2" customWidth="1"/>
    <col min="15629" max="15629" width="9.140625" style="2" customWidth="1"/>
    <col min="15630" max="15873" width="10.85546875" style="2"/>
    <col min="15874" max="15874" width="11.85546875" style="2" customWidth="1"/>
    <col min="15875" max="15875" width="9.7109375" style="2" customWidth="1"/>
    <col min="15876" max="15876" width="10.7109375" style="2" customWidth="1"/>
    <col min="15877" max="15877" width="10.85546875" style="2" customWidth="1"/>
    <col min="15878" max="15878" width="9.42578125" style="2" customWidth="1"/>
    <col min="15879" max="15879" width="9.7109375" style="2" customWidth="1"/>
    <col min="15880" max="15880" width="8.7109375" style="2" customWidth="1"/>
    <col min="15881" max="15881" width="9.7109375" style="2" customWidth="1"/>
    <col min="15882" max="15882" width="7.140625" style="2" customWidth="1"/>
    <col min="15883" max="15883" width="8.42578125" style="2" customWidth="1"/>
    <col min="15884" max="15884" width="11" style="2" customWidth="1"/>
    <col min="15885" max="15885" width="9.140625" style="2" customWidth="1"/>
    <col min="15886" max="16129" width="10.85546875" style="2"/>
    <col min="16130" max="16130" width="11.85546875" style="2" customWidth="1"/>
    <col min="16131" max="16131" width="9.7109375" style="2" customWidth="1"/>
    <col min="16132" max="16132" width="10.7109375" style="2" customWidth="1"/>
    <col min="16133" max="16133" width="10.85546875" style="2" customWidth="1"/>
    <col min="16134" max="16134" width="9.42578125" style="2" customWidth="1"/>
    <col min="16135" max="16135" width="9.7109375" style="2" customWidth="1"/>
    <col min="16136" max="16136" width="8.7109375" style="2" customWidth="1"/>
    <col min="16137" max="16137" width="9.7109375" style="2" customWidth="1"/>
    <col min="16138" max="16138" width="7.140625" style="2" customWidth="1"/>
    <col min="16139" max="16139" width="8.42578125" style="2" customWidth="1"/>
    <col min="16140" max="16140" width="11" style="2" customWidth="1"/>
    <col min="16141" max="16141" width="9.140625" style="2" customWidth="1"/>
    <col min="16142" max="16382" width="10.85546875" style="2"/>
    <col min="16383" max="16383" width="11.42578125" style="2" customWidth="1"/>
    <col min="16384" max="16384" width="11.42578125" style="2"/>
  </cols>
  <sheetData>
    <row r="1" spans="1:15" s="1" customFormat="1" ht="3" customHeight="1" thickBot="1" x14ac:dyDescent="0.2"/>
    <row r="2" spans="1:15" x14ac:dyDescent="0.25">
      <c r="A2" s="269">
        <v>2019</v>
      </c>
      <c r="B2" s="272">
        <v>43577</v>
      </c>
      <c r="C2" s="257" t="s">
        <v>0</v>
      </c>
      <c r="D2" s="259" t="s">
        <v>1</v>
      </c>
      <c r="E2" s="259"/>
      <c r="F2" s="259"/>
      <c r="G2" s="259"/>
      <c r="H2" s="259"/>
      <c r="I2" s="259"/>
      <c r="J2" s="259"/>
      <c r="K2" s="260" t="s">
        <v>2</v>
      </c>
      <c r="L2" s="259" t="s">
        <v>27</v>
      </c>
      <c r="M2" s="259"/>
      <c r="N2" s="262"/>
    </row>
    <row r="3" spans="1:15" ht="22.5" x14ac:dyDescent="0.25">
      <c r="A3" s="270"/>
      <c r="B3" s="272"/>
      <c r="C3" s="258"/>
      <c r="D3" s="119" t="s">
        <v>26</v>
      </c>
      <c r="E3" s="119" t="s">
        <v>3</v>
      </c>
      <c r="F3" s="67" t="s">
        <v>4</v>
      </c>
      <c r="G3" s="67" t="s">
        <v>44</v>
      </c>
      <c r="H3" s="67" t="s">
        <v>5</v>
      </c>
      <c r="I3" s="119" t="s">
        <v>45</v>
      </c>
      <c r="J3" s="67" t="s">
        <v>6</v>
      </c>
      <c r="K3" s="261"/>
      <c r="L3" s="67" t="s">
        <v>7</v>
      </c>
      <c r="M3" s="67" t="s">
        <v>8</v>
      </c>
      <c r="N3" s="75" t="s">
        <v>6</v>
      </c>
    </row>
    <row r="4" spans="1:15" s="6" customFormat="1" ht="13.5" thickBot="1" x14ac:dyDescent="0.25">
      <c r="A4" s="271"/>
      <c r="B4" s="272"/>
      <c r="C4" s="68">
        <v>128</v>
      </c>
      <c r="D4" s="69">
        <v>14</v>
      </c>
      <c r="E4" s="69">
        <v>78.739999999999995</v>
      </c>
      <c r="F4" s="69">
        <v>574.32000000000005</v>
      </c>
      <c r="G4" s="69">
        <v>943.79</v>
      </c>
      <c r="H4" s="69">
        <v>313.3</v>
      </c>
      <c r="I4" s="69">
        <v>1.31</v>
      </c>
      <c r="J4" s="70">
        <f>SUM(D4:I4)</f>
        <v>1925.4599999999998</v>
      </c>
      <c r="K4" s="71">
        <f>IF(J4=0,0,J4/C4)</f>
        <v>15.042656249999999</v>
      </c>
      <c r="L4" s="72">
        <v>2433</v>
      </c>
      <c r="M4" s="73">
        <v>160</v>
      </c>
      <c r="N4" s="74">
        <f>SUM(L4:M4)</f>
        <v>2593</v>
      </c>
    </row>
    <row r="5" spans="1:15" s="10" customFormat="1" ht="11.25" x14ac:dyDescent="0.2">
      <c r="C5" s="11"/>
      <c r="D5" s="12">
        <f t="shared" ref="D5:I5" si="0">IF(D4=0, 0,D4/$J4)</f>
        <v>7.2709897894529104E-3</v>
      </c>
      <c r="E5" s="12">
        <f t="shared" si="0"/>
        <v>4.0894124001537295E-2</v>
      </c>
      <c r="F5" s="12">
        <f t="shared" si="0"/>
        <v>0.29827677541989972</v>
      </c>
      <c r="G5" s="12">
        <f t="shared" si="0"/>
        <v>0.49016338952769728</v>
      </c>
      <c r="H5" s="12">
        <f t="shared" si="0"/>
        <v>0.1627143643596855</v>
      </c>
      <c r="I5" s="12">
        <f t="shared" si="0"/>
        <v>6.8035690172737952E-4</v>
      </c>
      <c r="J5" s="13"/>
      <c r="K5" s="14"/>
      <c r="L5" s="15"/>
      <c r="M5" s="16"/>
      <c r="N5" s="17"/>
    </row>
    <row r="6" spans="1:15" s="21" customFormat="1" ht="3" customHeight="1" thickBot="1" x14ac:dyDescent="0.2">
      <c r="C6" s="22"/>
      <c r="D6" s="23"/>
      <c r="E6" s="23"/>
      <c r="F6" s="23"/>
      <c r="G6" s="23"/>
      <c r="H6" s="23"/>
      <c r="I6" s="23"/>
      <c r="J6" s="23"/>
      <c r="K6" s="24"/>
      <c r="L6" s="22"/>
      <c r="M6" s="22"/>
      <c r="N6" s="25"/>
      <c r="O6" s="26"/>
    </row>
    <row r="7" spans="1:15" x14ac:dyDescent="0.25">
      <c r="A7" s="275">
        <v>2020</v>
      </c>
      <c r="B7" s="273">
        <v>43943</v>
      </c>
      <c r="C7" s="263" t="s">
        <v>0</v>
      </c>
      <c r="D7" s="265" t="s">
        <v>1</v>
      </c>
      <c r="E7" s="265"/>
      <c r="F7" s="265"/>
      <c r="G7" s="265"/>
      <c r="H7" s="265"/>
      <c r="I7" s="265"/>
      <c r="J7" s="265"/>
      <c r="K7" s="266" t="s">
        <v>2</v>
      </c>
      <c r="L7" s="265" t="s">
        <v>27</v>
      </c>
      <c r="M7" s="265"/>
      <c r="N7" s="268"/>
    </row>
    <row r="8" spans="1:15" ht="22.5" x14ac:dyDescent="0.25">
      <c r="A8" s="276"/>
      <c r="B8" s="273"/>
      <c r="C8" s="264"/>
      <c r="D8" s="120" t="s">
        <v>26</v>
      </c>
      <c r="E8" s="120" t="s">
        <v>3</v>
      </c>
      <c r="F8" s="121" t="s">
        <v>4</v>
      </c>
      <c r="G8" s="121" t="s">
        <v>44</v>
      </c>
      <c r="H8" s="121" t="s">
        <v>5</v>
      </c>
      <c r="I8" s="120" t="s">
        <v>45</v>
      </c>
      <c r="J8" s="121" t="s">
        <v>6</v>
      </c>
      <c r="K8" s="267"/>
      <c r="L8" s="121" t="s">
        <v>7</v>
      </c>
      <c r="M8" s="121" t="s">
        <v>8</v>
      </c>
      <c r="N8" s="122" t="s">
        <v>6</v>
      </c>
    </row>
    <row r="9" spans="1:15" s="6" customFormat="1" ht="13.5" thickBot="1" x14ac:dyDescent="0.25">
      <c r="A9" s="277"/>
      <c r="B9" s="273"/>
      <c r="C9" s="68">
        <v>96</v>
      </c>
      <c r="D9" s="69">
        <v>6</v>
      </c>
      <c r="E9" s="69">
        <v>110.03</v>
      </c>
      <c r="F9" s="69">
        <v>492.94</v>
      </c>
      <c r="G9" s="69">
        <v>785.19</v>
      </c>
      <c r="H9" s="69">
        <v>281.83</v>
      </c>
      <c r="I9" s="69">
        <v>0</v>
      </c>
      <c r="J9" s="70">
        <f>SUM(D9:I9)</f>
        <v>1675.99</v>
      </c>
      <c r="K9" s="71">
        <f>IF(J9=0,0,J9/C9)</f>
        <v>17.458229166666666</v>
      </c>
      <c r="L9" s="72">
        <v>3373</v>
      </c>
      <c r="M9" s="73">
        <v>455</v>
      </c>
      <c r="N9" s="74">
        <f>SUM(L9:M9)</f>
        <v>3828</v>
      </c>
    </row>
    <row r="10" spans="1:15" s="10" customFormat="1" ht="11.25" x14ac:dyDescent="0.2">
      <c r="C10" s="27"/>
      <c r="D10" s="12">
        <f t="shared" ref="D10:I10" si="1">IF(D9=0, 0,D9/$J9)</f>
        <v>3.5799736275276104E-3</v>
      </c>
      <c r="E10" s="12">
        <f t="shared" si="1"/>
        <v>6.5650749706143832E-2</v>
      </c>
      <c r="F10" s="12">
        <f t="shared" si="1"/>
        <v>0.29411869999224338</v>
      </c>
      <c r="G10" s="12">
        <f t="shared" si="1"/>
        <v>0.4684932487664008</v>
      </c>
      <c r="H10" s="12">
        <f t="shared" si="1"/>
        <v>0.1681573279076844</v>
      </c>
      <c r="I10" s="12">
        <f t="shared" si="1"/>
        <v>0</v>
      </c>
      <c r="J10" s="27"/>
      <c r="K10" s="27" t="s">
        <v>9</v>
      </c>
      <c r="L10" s="27"/>
      <c r="M10" s="27"/>
      <c r="N10" s="27"/>
      <c r="O10" s="27"/>
    </row>
    <row r="11" spans="1:15" s="21" customFormat="1" ht="2.4500000000000002" customHeight="1" thickBot="1" x14ac:dyDescent="0.2"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5">
      <c r="A12" s="278">
        <v>2021</v>
      </c>
      <c r="B12" s="274">
        <v>44308</v>
      </c>
      <c r="C12" s="304" t="s">
        <v>0</v>
      </c>
      <c r="D12" s="284" t="s">
        <v>1</v>
      </c>
      <c r="E12" s="284"/>
      <c r="F12" s="284"/>
      <c r="G12" s="284"/>
      <c r="H12" s="284"/>
      <c r="I12" s="284"/>
      <c r="J12" s="284"/>
      <c r="K12" s="298" t="s">
        <v>2</v>
      </c>
      <c r="L12" s="284" t="s">
        <v>27</v>
      </c>
      <c r="M12" s="284"/>
      <c r="N12" s="285"/>
    </row>
    <row r="13" spans="1:15" ht="22.5" x14ac:dyDescent="0.25">
      <c r="A13" s="279"/>
      <c r="B13" s="274"/>
      <c r="C13" s="305"/>
      <c r="D13" s="125" t="s">
        <v>26</v>
      </c>
      <c r="E13" s="125" t="s">
        <v>3</v>
      </c>
      <c r="F13" s="126" t="s">
        <v>4</v>
      </c>
      <c r="G13" s="126" t="s">
        <v>44</v>
      </c>
      <c r="H13" s="126" t="s">
        <v>5</v>
      </c>
      <c r="I13" s="125" t="s">
        <v>45</v>
      </c>
      <c r="J13" s="126" t="s">
        <v>6</v>
      </c>
      <c r="K13" s="299"/>
      <c r="L13" s="126" t="s">
        <v>7</v>
      </c>
      <c r="M13" s="126" t="s">
        <v>8</v>
      </c>
      <c r="N13" s="127" t="s">
        <v>6</v>
      </c>
    </row>
    <row r="14" spans="1:15" s="6" customFormat="1" ht="13.5" thickBot="1" x14ac:dyDescent="0.25">
      <c r="A14" s="280"/>
      <c r="B14" s="274"/>
      <c r="C14" s="128">
        <v>106</v>
      </c>
      <c r="D14" s="221">
        <v>0</v>
      </c>
      <c r="E14" s="221">
        <v>83.52</v>
      </c>
      <c r="F14" s="221">
        <v>763.87800000000016</v>
      </c>
      <c r="G14" s="221">
        <v>1492.0780000000002</v>
      </c>
      <c r="H14" s="256">
        <v>422.11930000000001</v>
      </c>
      <c r="I14" s="221">
        <v>0</v>
      </c>
      <c r="J14" s="254">
        <f>SUM(D14:I14)</f>
        <v>2761.5953000000004</v>
      </c>
      <c r="K14" s="129">
        <f>IF(J14=0,0,J14/C14)</f>
        <v>26.052785849056608</v>
      </c>
      <c r="L14" s="130">
        <v>4092</v>
      </c>
      <c r="M14" s="131">
        <v>101</v>
      </c>
      <c r="N14" s="132">
        <f>SUM(L14:M14)</f>
        <v>4193</v>
      </c>
    </row>
    <row r="15" spans="1:15" s="10" customFormat="1" ht="11.25" x14ac:dyDescent="0.2">
      <c r="C15" s="11"/>
      <c r="D15" s="12">
        <f t="shared" ref="D15:I15" si="2">IF(D14=0, 0,D14/$J14)</f>
        <v>0</v>
      </c>
      <c r="E15" s="12">
        <f t="shared" si="2"/>
        <v>3.0243388667412632E-2</v>
      </c>
      <c r="F15" s="12">
        <f t="shared" si="2"/>
        <v>0.27660751015907364</v>
      </c>
      <c r="G15" s="12">
        <f t="shared" si="2"/>
        <v>0.54029567619846397</v>
      </c>
      <c r="H15" s="12">
        <f t="shared" si="2"/>
        <v>0.15285342497504972</v>
      </c>
      <c r="I15" s="12">
        <f t="shared" si="2"/>
        <v>0</v>
      </c>
      <c r="K15" s="14"/>
      <c r="L15" s="15"/>
      <c r="M15" s="16"/>
      <c r="N15" s="17"/>
    </row>
    <row r="16" spans="1:15" s="10" customFormat="1" ht="4.5" customHeight="1" thickBot="1" x14ac:dyDescent="0.25">
      <c r="C16" s="11"/>
      <c r="D16" s="12"/>
      <c r="E16" s="12"/>
      <c r="F16" s="12"/>
      <c r="G16" s="12"/>
      <c r="H16" s="12"/>
      <c r="I16" s="12"/>
      <c r="K16" s="14"/>
      <c r="L16" s="15"/>
      <c r="M16" s="16"/>
      <c r="N16" s="17"/>
    </row>
    <row r="17" spans="3:28" s="10" customFormat="1" ht="11.25" x14ac:dyDescent="0.2">
      <c r="D17" s="292" t="s">
        <v>63</v>
      </c>
      <c r="E17" s="293"/>
      <c r="F17" s="294"/>
      <c r="H17" s="295" t="s">
        <v>61</v>
      </c>
      <c r="I17" s="296"/>
      <c r="J17" s="297"/>
      <c r="L17" s="281" t="s">
        <v>64</v>
      </c>
      <c r="M17" s="282"/>
      <c r="N17" s="283"/>
    </row>
    <row r="18" spans="3:28" s="10" customFormat="1" ht="11.25" x14ac:dyDescent="0.2">
      <c r="D18" s="152">
        <f>IF(C4&gt;0,(C14-C4)/C4,C14-C4)</f>
        <v>-0.171875</v>
      </c>
      <c r="E18" s="149" t="s">
        <v>62</v>
      </c>
      <c r="F18" s="153">
        <f>A2</f>
        <v>2019</v>
      </c>
      <c r="H18" s="157">
        <f>IF(J4&gt;0,(J14-J4)/J4,J14-J4)</f>
        <v>0.43425223063579649</v>
      </c>
      <c r="I18" s="150" t="s">
        <v>62</v>
      </c>
      <c r="J18" s="158">
        <f>A2</f>
        <v>2019</v>
      </c>
      <c r="L18" s="162">
        <f>IF(K4&gt;0,(K14-K4)/K4,K14-K4)</f>
        <v>0.73192722189982973</v>
      </c>
      <c r="M18" s="151" t="s">
        <v>62</v>
      </c>
      <c r="N18" s="163">
        <f>A2</f>
        <v>2019</v>
      </c>
    </row>
    <row r="19" spans="3:28" s="10" customFormat="1" ht="12" thickBot="1" x14ac:dyDescent="0.25">
      <c r="D19" s="154">
        <f>IF(C9&gt;0,(C14-C9)/C9,(C14-C9))</f>
        <v>0.10416666666666667</v>
      </c>
      <c r="E19" s="155" t="s">
        <v>62</v>
      </c>
      <c r="F19" s="156">
        <f>A7</f>
        <v>2020</v>
      </c>
      <c r="H19" s="159">
        <f>IF(J9&gt;0,(J14-J9)/J9,J14-J9)</f>
        <v>0.64773972398403357</v>
      </c>
      <c r="I19" s="160" t="s">
        <v>62</v>
      </c>
      <c r="J19" s="161">
        <f>A7</f>
        <v>2020</v>
      </c>
      <c r="L19" s="164">
        <f>IF(K9&gt;0,(K14-K9)/K9,K14-K9)</f>
        <v>0.49229258021195504</v>
      </c>
      <c r="M19" s="165" t="s">
        <v>62</v>
      </c>
      <c r="N19" s="166">
        <f>A7</f>
        <v>2020</v>
      </c>
    </row>
    <row r="20" spans="3:28" s="1" customFormat="1" ht="9" thickBot="1" x14ac:dyDescent="0.2">
      <c r="G20" s="37"/>
      <c r="H20" s="37"/>
      <c r="I20" s="37"/>
    </row>
    <row r="21" spans="3:28" s="41" customFormat="1" ht="11.25" x14ac:dyDescent="0.2">
      <c r="C21" s="301" t="s">
        <v>10</v>
      </c>
      <c r="D21" s="302"/>
      <c r="E21" s="302"/>
      <c r="F21" s="302"/>
      <c r="G21" s="302"/>
      <c r="H21" s="303"/>
      <c r="I21" s="62"/>
      <c r="J21" s="306" t="s">
        <v>11</v>
      </c>
      <c r="K21" s="307"/>
      <c r="L21" s="307"/>
      <c r="M21" s="307"/>
      <c r="N21" s="308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</row>
    <row r="22" spans="3:28" s="41" customFormat="1" ht="11.25" x14ac:dyDescent="0.2">
      <c r="C22" s="147" t="s">
        <v>0</v>
      </c>
      <c r="D22" s="300" t="s">
        <v>12</v>
      </c>
      <c r="E22" s="300"/>
      <c r="F22" s="300"/>
      <c r="G22" s="300"/>
      <c r="H22" s="148" t="s">
        <v>13</v>
      </c>
      <c r="I22" s="64"/>
      <c r="J22" s="286" t="s">
        <v>14</v>
      </c>
      <c r="K22" s="287"/>
      <c r="L22" s="287"/>
      <c r="M22" s="76">
        <v>1.5972222222222224E-2</v>
      </c>
      <c r="N22" s="77" t="s">
        <v>15</v>
      </c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</row>
    <row r="23" spans="3:28" s="41" customFormat="1" ht="11.25" x14ac:dyDescent="0.2">
      <c r="C23" s="133">
        <f>SUM(C24:C26)</f>
        <v>36</v>
      </c>
      <c r="D23" s="291" t="s">
        <v>66</v>
      </c>
      <c r="E23" s="291"/>
      <c r="F23" s="291"/>
      <c r="G23" s="291"/>
      <c r="H23" s="134">
        <f>SUM(H24:H26)</f>
        <v>0.33962264150943394</v>
      </c>
      <c r="I23" s="64"/>
      <c r="J23" s="288" t="s">
        <v>16</v>
      </c>
      <c r="K23" s="289"/>
      <c r="L23" s="289"/>
      <c r="M23" s="76">
        <v>0.30555555555555552</v>
      </c>
      <c r="N23" s="77" t="s">
        <v>18</v>
      </c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</row>
    <row r="24" spans="3:28" s="41" customFormat="1" ht="12" thickBot="1" x14ac:dyDescent="0.25">
      <c r="C24" s="142">
        <v>0</v>
      </c>
      <c r="D24" s="290" t="s">
        <v>41</v>
      </c>
      <c r="E24" s="290"/>
      <c r="F24" s="290"/>
      <c r="G24" s="290"/>
      <c r="H24" s="92">
        <f t="shared" ref="H24:H30" si="3">IF($C$60 &gt; 0, C24/$C$60, 0)</f>
        <v>0</v>
      </c>
      <c r="I24" s="64"/>
      <c r="J24" s="309" t="s">
        <v>17</v>
      </c>
      <c r="K24" s="310"/>
      <c r="L24" s="310"/>
      <c r="M24" s="78">
        <v>0.87916666666666676</v>
      </c>
      <c r="N24" s="79" t="s">
        <v>18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</row>
    <row r="25" spans="3:28" s="41" customFormat="1" ht="12" thickBot="1" x14ac:dyDescent="0.25">
      <c r="C25" s="144">
        <v>27</v>
      </c>
      <c r="D25" s="290" t="s">
        <v>46</v>
      </c>
      <c r="E25" s="290"/>
      <c r="F25" s="290"/>
      <c r="G25" s="290"/>
      <c r="H25" s="92">
        <f t="shared" si="3"/>
        <v>0.25471698113207547</v>
      </c>
      <c r="I25" s="65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</row>
    <row r="26" spans="3:28" s="41" customFormat="1" ht="11.25" x14ac:dyDescent="0.2">
      <c r="C26" s="142">
        <v>9</v>
      </c>
      <c r="D26" s="290" t="s">
        <v>47</v>
      </c>
      <c r="E26" s="290"/>
      <c r="F26" s="290"/>
      <c r="G26" s="290"/>
      <c r="H26" s="92">
        <f t="shared" si="3"/>
        <v>8.4905660377358486E-2</v>
      </c>
      <c r="I26" s="65"/>
      <c r="J26" s="123" t="s">
        <v>0</v>
      </c>
      <c r="K26" s="312" t="s">
        <v>19</v>
      </c>
      <c r="L26" s="312"/>
      <c r="M26" s="312"/>
      <c r="N26" s="124" t="s">
        <v>57</v>
      </c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</row>
    <row r="27" spans="3:28" s="41" customFormat="1" ht="11.25" x14ac:dyDescent="0.2">
      <c r="C27" s="135">
        <v>3</v>
      </c>
      <c r="D27" s="311" t="s">
        <v>22</v>
      </c>
      <c r="E27" s="311"/>
      <c r="F27" s="311"/>
      <c r="G27" s="311"/>
      <c r="H27" s="136">
        <f t="shared" si="3"/>
        <v>2.8301886792452831E-2</v>
      </c>
      <c r="I27" s="65"/>
      <c r="J27" s="183">
        <v>22</v>
      </c>
      <c r="K27" s="190" t="s">
        <v>97</v>
      </c>
      <c r="L27" s="191"/>
      <c r="M27" s="192"/>
      <c r="N27" s="247">
        <v>995.93700000000001</v>
      </c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</row>
    <row r="28" spans="3:28" s="41" customFormat="1" ht="11.25" x14ac:dyDescent="0.2">
      <c r="C28" s="135">
        <v>0</v>
      </c>
      <c r="D28" s="311" t="s">
        <v>81</v>
      </c>
      <c r="E28" s="311"/>
      <c r="F28" s="311"/>
      <c r="G28" s="311"/>
      <c r="H28" s="136">
        <f t="shared" si="3"/>
        <v>0</v>
      </c>
      <c r="I28" s="65"/>
      <c r="J28" s="183">
        <v>12</v>
      </c>
      <c r="K28" s="193" t="s">
        <v>102</v>
      </c>
      <c r="L28" s="194"/>
      <c r="M28" s="195"/>
      <c r="N28" s="247">
        <v>968.06299999999999</v>
      </c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</row>
    <row r="29" spans="3:28" s="41" customFormat="1" ht="11.25" x14ac:dyDescent="0.2">
      <c r="C29" s="137">
        <v>1</v>
      </c>
      <c r="D29" s="311" t="s">
        <v>21</v>
      </c>
      <c r="E29" s="311"/>
      <c r="F29" s="311"/>
      <c r="G29" s="311"/>
      <c r="H29" s="136">
        <f t="shared" si="3"/>
        <v>9.433962264150943E-3</v>
      </c>
      <c r="I29" s="65"/>
      <c r="J29" s="82">
        <v>35</v>
      </c>
      <c r="K29" s="190" t="s">
        <v>137</v>
      </c>
      <c r="L29" s="191"/>
      <c r="M29" s="192"/>
      <c r="N29" s="247">
        <v>481.24299999999999</v>
      </c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</row>
    <row r="30" spans="3:28" s="41" customFormat="1" ht="11.25" x14ac:dyDescent="0.2">
      <c r="C30" s="135">
        <v>2</v>
      </c>
      <c r="D30" s="311" t="s">
        <v>43</v>
      </c>
      <c r="E30" s="311"/>
      <c r="F30" s="311"/>
      <c r="G30" s="311"/>
      <c r="H30" s="136">
        <f t="shared" si="3"/>
        <v>1.8867924528301886E-2</v>
      </c>
      <c r="I30" s="65"/>
      <c r="J30" s="82">
        <v>1</v>
      </c>
      <c r="K30" s="190" t="s">
        <v>149</v>
      </c>
      <c r="L30" s="191"/>
      <c r="M30" s="192"/>
      <c r="N30" s="247">
        <v>87.338999999999999</v>
      </c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</row>
    <row r="31" spans="3:28" s="41" customFormat="1" ht="11.25" x14ac:dyDescent="0.2">
      <c r="C31" s="135">
        <f>SUM(C32:C33)</f>
        <v>9</v>
      </c>
      <c r="D31" s="311" t="s">
        <v>68</v>
      </c>
      <c r="E31" s="311"/>
      <c r="F31" s="311"/>
      <c r="G31" s="311"/>
      <c r="H31" s="136">
        <f>SUM(H32:H33)</f>
        <v>8.4905660377358486E-2</v>
      </c>
      <c r="I31" s="65"/>
      <c r="J31" s="183">
        <v>7</v>
      </c>
      <c r="K31" s="196" t="s">
        <v>104</v>
      </c>
      <c r="L31" s="197"/>
      <c r="M31" s="198"/>
      <c r="N31" s="247">
        <v>52.710999999999991</v>
      </c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</row>
    <row r="32" spans="3:28" s="41" customFormat="1" ht="11.25" x14ac:dyDescent="0.2">
      <c r="C32" s="142">
        <v>0</v>
      </c>
      <c r="D32" s="290" t="s">
        <v>70</v>
      </c>
      <c r="E32" s="290"/>
      <c r="F32" s="290"/>
      <c r="G32" s="290"/>
      <c r="H32" s="92">
        <f>IF($C$60 &gt; 0, C32/$C$60, 0)</f>
        <v>0</v>
      </c>
      <c r="I32" s="65"/>
      <c r="J32" s="183">
        <v>4</v>
      </c>
      <c r="K32" s="190" t="s">
        <v>106</v>
      </c>
      <c r="L32" s="191"/>
      <c r="M32" s="192"/>
      <c r="N32" s="247">
        <v>35.488</v>
      </c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</row>
    <row r="33" spans="3:28" s="41" customFormat="1" ht="11.25" x14ac:dyDescent="0.2">
      <c r="C33" s="142">
        <v>9</v>
      </c>
      <c r="D33" s="290" t="s">
        <v>69</v>
      </c>
      <c r="E33" s="290"/>
      <c r="F33" s="290"/>
      <c r="G33" s="290"/>
      <c r="H33" s="92">
        <f>IF($C$60 &gt; 0, C33/$C$60, 0)</f>
        <v>8.4905660377358486E-2</v>
      </c>
      <c r="I33" s="65"/>
      <c r="J33" s="183">
        <v>2</v>
      </c>
      <c r="K33" s="190" t="s">
        <v>123</v>
      </c>
      <c r="L33" s="194"/>
      <c r="M33" s="195"/>
      <c r="N33" s="247">
        <v>34.976000000000006</v>
      </c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</row>
    <row r="34" spans="3:28" s="41" customFormat="1" ht="11.25" customHeight="1" x14ac:dyDescent="0.2">
      <c r="C34" s="137">
        <v>3</v>
      </c>
      <c r="D34" s="311" t="s">
        <v>20</v>
      </c>
      <c r="E34" s="311"/>
      <c r="F34" s="311"/>
      <c r="G34" s="311"/>
      <c r="H34" s="136">
        <f>IF($C$60 &gt; 0, C34/$C$60, 0)</f>
        <v>2.8301886792452831E-2</v>
      </c>
      <c r="I34" s="65"/>
      <c r="J34" s="183">
        <v>18</v>
      </c>
      <c r="K34" s="190" t="s">
        <v>98</v>
      </c>
      <c r="L34" s="191"/>
      <c r="M34" s="195"/>
      <c r="N34" s="182">
        <v>31.252999999999993</v>
      </c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</row>
    <row r="35" spans="3:28" s="41" customFormat="1" ht="11.25" x14ac:dyDescent="0.2">
      <c r="C35" s="137">
        <v>41</v>
      </c>
      <c r="D35" s="311" t="s">
        <v>67</v>
      </c>
      <c r="E35" s="311"/>
      <c r="F35" s="311"/>
      <c r="G35" s="311"/>
      <c r="H35" s="136">
        <f>SUM(H36:H39)</f>
        <v>0.3867924528301887</v>
      </c>
      <c r="I35" s="65"/>
      <c r="J35" s="183">
        <v>2</v>
      </c>
      <c r="K35" s="199" t="s">
        <v>107</v>
      </c>
      <c r="L35" s="200"/>
      <c r="M35" s="201"/>
      <c r="N35" s="247">
        <v>22.689299999999999</v>
      </c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</row>
    <row r="36" spans="3:28" s="41" customFormat="1" ht="11.25" x14ac:dyDescent="0.2">
      <c r="C36" s="144">
        <v>20</v>
      </c>
      <c r="D36" s="290" t="s">
        <v>42</v>
      </c>
      <c r="E36" s="290"/>
      <c r="F36" s="290"/>
      <c r="G36" s="290"/>
      <c r="H36" s="92">
        <f>IF($C$60 &gt; 0, C36/$C$60, 0)</f>
        <v>0.18867924528301888</v>
      </c>
      <c r="I36" s="65"/>
      <c r="J36" s="183">
        <v>1</v>
      </c>
      <c r="K36" s="196" t="s">
        <v>145</v>
      </c>
      <c r="L36" s="197"/>
      <c r="M36" s="198"/>
      <c r="N36" s="182">
        <v>20.167000000000002</v>
      </c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</row>
    <row r="37" spans="3:28" s="41" customFormat="1" ht="11.25" x14ac:dyDescent="0.2">
      <c r="C37" s="144">
        <v>11</v>
      </c>
      <c r="D37" s="186" t="s">
        <v>85</v>
      </c>
      <c r="E37" s="186"/>
      <c r="F37" s="186"/>
      <c r="G37" s="186"/>
      <c r="H37" s="92">
        <f>IF($C$60 &gt; 0, C37/$C$60, 0)</f>
        <v>0.10377358490566038</v>
      </c>
      <c r="I37" s="65"/>
      <c r="J37" s="183">
        <v>1</v>
      </c>
      <c r="K37" s="86" t="s">
        <v>133</v>
      </c>
      <c r="L37" s="184"/>
      <c r="M37" s="185"/>
      <c r="N37" s="182">
        <v>19.163</v>
      </c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</row>
    <row r="38" spans="3:28" s="41" customFormat="1" ht="11.25" x14ac:dyDescent="0.2">
      <c r="C38" s="144">
        <v>1</v>
      </c>
      <c r="D38" s="290" t="s">
        <v>25</v>
      </c>
      <c r="E38" s="290"/>
      <c r="F38" s="290"/>
      <c r="G38" s="290"/>
      <c r="H38" s="92">
        <f>IF($C$60 &gt; 0, C38/$C$60, 0)</f>
        <v>9.433962264150943E-3</v>
      </c>
      <c r="I38" s="65"/>
      <c r="J38" s="183">
        <v>1</v>
      </c>
      <c r="K38" s="193" t="s">
        <v>117</v>
      </c>
      <c r="L38" s="194"/>
      <c r="M38" s="195"/>
      <c r="N38" s="182">
        <v>12.565999999999999</v>
      </c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</row>
    <row r="39" spans="3:28" s="41" customFormat="1" ht="11.25" x14ac:dyDescent="0.2">
      <c r="C39" s="142">
        <v>9</v>
      </c>
      <c r="D39" s="290" t="s">
        <v>24</v>
      </c>
      <c r="E39" s="290"/>
      <c r="F39" s="290"/>
      <c r="G39" s="290"/>
      <c r="H39" s="92">
        <f>IF($C$60 &gt; 0, C39/$C$60, 0)</f>
        <v>8.4905660377358486E-2</v>
      </c>
      <c r="I39" s="65"/>
      <c r="J39" s="183"/>
      <c r="K39" s="318"/>
      <c r="L39" s="319"/>
      <c r="M39" s="320"/>
      <c r="N39" s="182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</row>
    <row r="40" spans="3:28" s="41" customFormat="1" ht="12" thickBot="1" x14ac:dyDescent="0.25">
      <c r="C40" s="135">
        <v>0</v>
      </c>
      <c r="D40" s="311" t="s">
        <v>48</v>
      </c>
      <c r="E40" s="311"/>
      <c r="F40" s="311"/>
      <c r="G40" s="311"/>
      <c r="H40" s="136">
        <f>IF($C$60 &gt; 0, C40/$C$60, 0)</f>
        <v>0</v>
      </c>
      <c r="I40" s="65"/>
      <c r="J40" s="138">
        <f>SUM(J26:J38)</f>
        <v>106</v>
      </c>
      <c r="K40" s="139"/>
      <c r="L40" s="140"/>
      <c r="M40" s="141"/>
      <c r="N40" s="252">
        <f>SUM(N26:N38)</f>
        <v>2761.5952999999995</v>
      </c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</row>
    <row r="41" spans="3:28" s="41" customFormat="1" ht="12" thickBot="1" x14ac:dyDescent="0.25">
      <c r="C41" s="135">
        <v>0</v>
      </c>
      <c r="D41" s="311" t="s">
        <v>23</v>
      </c>
      <c r="E41" s="311"/>
      <c r="F41" s="311"/>
      <c r="G41" s="311"/>
      <c r="H41" s="136">
        <f>SUM(H42:H43)</f>
        <v>0</v>
      </c>
      <c r="I41" s="65"/>
      <c r="J41" s="179"/>
      <c r="K41" s="180"/>
      <c r="L41" s="180"/>
      <c r="M41" s="180"/>
      <c r="N41" s="181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</row>
    <row r="42" spans="3:28" s="41" customFormat="1" ht="11.25" x14ac:dyDescent="0.2">
      <c r="C42" s="142">
        <v>0</v>
      </c>
      <c r="D42" s="290" t="s">
        <v>49</v>
      </c>
      <c r="E42" s="290"/>
      <c r="F42" s="290"/>
      <c r="G42" s="290"/>
      <c r="H42" s="92">
        <f>IF($C$60 &gt; 0, C42/$C$60, 0)</f>
        <v>0</v>
      </c>
      <c r="I42" s="65"/>
      <c r="J42" s="227" t="s">
        <v>82</v>
      </c>
      <c r="K42" s="321" t="s">
        <v>83</v>
      </c>
      <c r="L42" s="321"/>
      <c r="M42" s="321"/>
      <c r="N42" s="228" t="s">
        <v>57</v>
      </c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</row>
    <row r="43" spans="3:28" s="41" customFormat="1" ht="11.25" x14ac:dyDescent="0.2">
      <c r="C43" s="142">
        <v>0</v>
      </c>
      <c r="D43" s="290" t="s">
        <v>50</v>
      </c>
      <c r="E43" s="290"/>
      <c r="F43" s="290"/>
      <c r="G43" s="290"/>
      <c r="H43" s="92">
        <f>IF($C$60 &gt; 0, C43/$C$60, 0)</f>
        <v>0</v>
      </c>
      <c r="I43" s="65"/>
      <c r="J43" s="202">
        <v>51</v>
      </c>
      <c r="K43" s="187" t="s">
        <v>141</v>
      </c>
      <c r="L43" s="188"/>
      <c r="M43" s="189"/>
      <c r="N43" s="223">
        <v>1277.5263</v>
      </c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</row>
    <row r="44" spans="3:28" s="41" customFormat="1" ht="11.25" x14ac:dyDescent="0.2">
      <c r="C44" s="135">
        <f>SUM(C45:C48)</f>
        <v>2</v>
      </c>
      <c r="D44" s="311" t="s">
        <v>71</v>
      </c>
      <c r="E44" s="311"/>
      <c r="F44" s="311"/>
      <c r="G44" s="311"/>
      <c r="H44" s="136">
        <f>SUM(H45:H48)</f>
        <v>1.8867924528301886E-2</v>
      </c>
      <c r="I44" s="65"/>
      <c r="J44" s="202">
        <v>7</v>
      </c>
      <c r="K44" s="187" t="s">
        <v>96</v>
      </c>
      <c r="L44" s="188"/>
      <c r="M44" s="189"/>
      <c r="N44" s="223">
        <v>810.64900000000011</v>
      </c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</row>
    <row r="45" spans="3:28" s="41" customFormat="1" ht="11.25" x14ac:dyDescent="0.2">
      <c r="C45" s="142">
        <v>2</v>
      </c>
      <c r="D45" s="290" t="s">
        <v>58</v>
      </c>
      <c r="E45" s="290"/>
      <c r="F45" s="290"/>
      <c r="G45" s="290"/>
      <c r="H45" s="92">
        <f t="shared" ref="H45:H50" si="4">IF($C$60 &gt; 0, C45/$C$60, 0)</f>
        <v>1.8867924528301886E-2</v>
      </c>
      <c r="I45" s="65"/>
      <c r="J45" s="209">
        <v>26</v>
      </c>
      <c r="K45" s="187" t="s">
        <v>93</v>
      </c>
      <c r="L45" s="188"/>
      <c r="M45" s="189"/>
      <c r="N45" s="222">
        <v>272.64499999999998</v>
      </c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</row>
    <row r="46" spans="3:28" s="41" customFormat="1" ht="11.25" x14ac:dyDescent="0.2">
      <c r="C46" s="142">
        <v>0</v>
      </c>
      <c r="D46" s="290" t="s">
        <v>51</v>
      </c>
      <c r="E46" s="290"/>
      <c r="F46" s="290"/>
      <c r="G46" s="290"/>
      <c r="H46" s="92">
        <f t="shared" si="4"/>
        <v>0</v>
      </c>
      <c r="I46" s="65"/>
      <c r="J46" s="209">
        <v>1</v>
      </c>
      <c r="K46" s="211" t="s">
        <v>148</v>
      </c>
      <c r="L46" s="212"/>
      <c r="M46" s="213"/>
      <c r="N46" s="222">
        <v>50.353999999999999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</row>
    <row r="47" spans="3:28" s="41" customFormat="1" ht="11.25" x14ac:dyDescent="0.2">
      <c r="C47" s="142">
        <v>0</v>
      </c>
      <c r="D47" s="290" t="s">
        <v>53</v>
      </c>
      <c r="E47" s="290"/>
      <c r="F47" s="290"/>
      <c r="G47" s="290"/>
      <c r="H47" s="92">
        <f t="shared" si="4"/>
        <v>0</v>
      </c>
      <c r="I47" s="65"/>
      <c r="J47" s="204">
        <v>6</v>
      </c>
      <c r="K47" s="211" t="s">
        <v>139</v>
      </c>
      <c r="L47" s="212"/>
      <c r="M47" s="213"/>
      <c r="N47" s="248">
        <v>46.856000000000002</v>
      </c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</row>
    <row r="48" spans="3:28" s="41" customFormat="1" ht="11.25" x14ac:dyDescent="0.2">
      <c r="C48" s="142">
        <v>0</v>
      </c>
      <c r="D48" s="290" t="s">
        <v>52</v>
      </c>
      <c r="E48" s="290"/>
      <c r="F48" s="290"/>
      <c r="G48" s="290"/>
      <c r="H48" s="92">
        <f t="shared" si="4"/>
        <v>0</v>
      </c>
      <c r="I48" s="65"/>
      <c r="J48" s="203">
        <v>15</v>
      </c>
      <c r="K48" s="323" t="s">
        <v>84</v>
      </c>
      <c r="L48" s="323"/>
      <c r="M48" s="323"/>
      <c r="N48" s="223">
        <v>303.565</v>
      </c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</row>
    <row r="49" spans="3:28" s="41" customFormat="1" ht="12" thickBot="1" x14ac:dyDescent="0.25">
      <c r="C49" s="135">
        <f>SUM(C50:C53)</f>
        <v>0</v>
      </c>
      <c r="D49" s="311" t="s">
        <v>75</v>
      </c>
      <c r="E49" s="311"/>
      <c r="F49" s="311"/>
      <c r="G49" s="311"/>
      <c r="H49" s="136">
        <f t="shared" si="4"/>
        <v>0</v>
      </c>
      <c r="I49" s="65"/>
      <c r="J49" s="225">
        <f>SUM(J43:J48)</f>
        <v>106</v>
      </c>
      <c r="K49" s="315"/>
      <c r="L49" s="316"/>
      <c r="M49" s="317"/>
      <c r="N49" s="253">
        <f>SUM(N43:N48)</f>
        <v>2761.5953</v>
      </c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</row>
    <row r="50" spans="3:28" s="41" customFormat="1" ht="12" thickBot="1" x14ac:dyDescent="0.25">
      <c r="C50" s="142">
        <v>0</v>
      </c>
      <c r="D50" s="290" t="s">
        <v>76</v>
      </c>
      <c r="E50" s="290"/>
      <c r="F50" s="290"/>
      <c r="G50" s="290"/>
      <c r="H50" s="92">
        <f t="shared" si="4"/>
        <v>0</v>
      </c>
      <c r="I50" s="65"/>
      <c r="J50" s="15"/>
      <c r="K50" s="322"/>
      <c r="L50" s="322"/>
      <c r="M50" s="322"/>
      <c r="N50" s="205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</row>
    <row r="51" spans="3:28" s="41" customFormat="1" ht="11.25" x14ac:dyDescent="0.2">
      <c r="C51" s="142">
        <v>0</v>
      </c>
      <c r="D51" s="290" t="s">
        <v>77</v>
      </c>
      <c r="E51" s="290"/>
      <c r="F51" s="290"/>
      <c r="G51" s="290"/>
      <c r="H51" s="92">
        <f t="shared" ref="H51:H53" si="5">IF($C$60 &gt; 0, C51/$C$60, 0)</f>
        <v>0</v>
      </c>
      <c r="I51" s="65"/>
      <c r="J51" s="227" t="s">
        <v>82</v>
      </c>
      <c r="K51" s="321" t="s">
        <v>87</v>
      </c>
      <c r="L51" s="321"/>
      <c r="M51" s="321"/>
      <c r="N51" s="228" t="s">
        <v>88</v>
      </c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</row>
    <row r="52" spans="3:28" s="41" customFormat="1" ht="11.25" x14ac:dyDescent="0.2">
      <c r="C52" s="142">
        <v>0</v>
      </c>
      <c r="D52" s="290" t="s">
        <v>78</v>
      </c>
      <c r="E52" s="290"/>
      <c r="F52" s="290"/>
      <c r="G52" s="290"/>
      <c r="H52" s="92">
        <f t="shared" si="5"/>
        <v>0</v>
      </c>
      <c r="I52" s="65"/>
      <c r="J52" s="209">
        <v>92</v>
      </c>
      <c r="K52" s="187" t="s">
        <v>94</v>
      </c>
      <c r="L52" s="188"/>
      <c r="M52" s="189"/>
      <c r="N52" s="208">
        <f>J52/$J$55</f>
        <v>0.86792452830188682</v>
      </c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</row>
    <row r="53" spans="3:28" s="41" customFormat="1" ht="11.25" x14ac:dyDescent="0.2">
      <c r="C53" s="142">
        <v>0</v>
      </c>
      <c r="D53" s="290" t="s">
        <v>79</v>
      </c>
      <c r="E53" s="290"/>
      <c r="F53" s="290"/>
      <c r="G53" s="290"/>
      <c r="H53" s="92">
        <f t="shared" si="5"/>
        <v>0</v>
      </c>
      <c r="I53" s="65"/>
      <c r="J53" s="204">
        <v>13</v>
      </c>
      <c r="K53" s="187" t="s">
        <v>140</v>
      </c>
      <c r="L53" s="188"/>
      <c r="M53" s="189"/>
      <c r="N53" s="208">
        <f>J53/$J$55</f>
        <v>0.12264150943396226</v>
      </c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</row>
    <row r="54" spans="3:28" s="41" customFormat="1" ht="11.25" x14ac:dyDescent="0.2">
      <c r="C54" s="135">
        <v>9</v>
      </c>
      <c r="D54" s="311" t="s">
        <v>80</v>
      </c>
      <c r="E54" s="311"/>
      <c r="F54" s="311"/>
      <c r="G54" s="311"/>
      <c r="H54" s="136">
        <f>IF($C$60 &gt; 0, C54/$C$60, 0)</f>
        <v>8.4905660377358486E-2</v>
      </c>
      <c r="I54" s="65"/>
      <c r="J54" s="204">
        <v>1</v>
      </c>
      <c r="K54" s="187" t="s">
        <v>147</v>
      </c>
      <c r="L54" s="188"/>
      <c r="M54" s="189"/>
      <c r="N54" s="208">
        <f>J54/$J$55</f>
        <v>9.433962264150943E-3</v>
      </c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</row>
    <row r="55" spans="3:28" s="41" customFormat="1" ht="12" thickBot="1" x14ac:dyDescent="0.25">
      <c r="C55" s="135">
        <f>SUM(C56:C59)</f>
        <v>0</v>
      </c>
      <c r="D55" s="311" t="s">
        <v>72</v>
      </c>
      <c r="E55" s="311"/>
      <c r="F55" s="311"/>
      <c r="G55" s="311"/>
      <c r="H55" s="136">
        <f>SUM(H56:H59)</f>
        <v>0</v>
      </c>
      <c r="I55" s="65"/>
      <c r="J55" s="225">
        <f>SUM(J52:J54)</f>
        <v>106</v>
      </c>
      <c r="K55" s="315"/>
      <c r="L55" s="316"/>
      <c r="M55" s="317"/>
      <c r="N55" s="226">
        <f>SUM(N52:N54)</f>
        <v>1</v>
      </c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</row>
    <row r="56" spans="3:28" s="41" customFormat="1" ht="12" thickBot="1" x14ac:dyDescent="0.25">
      <c r="C56" s="142">
        <v>0</v>
      </c>
      <c r="D56" s="290" t="s">
        <v>54</v>
      </c>
      <c r="E56" s="290"/>
      <c r="F56" s="290"/>
      <c r="G56" s="290"/>
      <c r="H56" s="92">
        <f>IF($C$60 &gt; 0, C56/$C$60, 0)</f>
        <v>0</v>
      </c>
      <c r="I56" s="65"/>
      <c r="J56" s="206"/>
      <c r="K56" s="206"/>
      <c r="L56" s="206"/>
      <c r="M56" s="206"/>
      <c r="N56" s="207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</row>
    <row r="57" spans="3:28" s="41" customFormat="1" ht="11.25" x14ac:dyDescent="0.2">
      <c r="C57" s="142">
        <v>0</v>
      </c>
      <c r="D57" s="290" t="s">
        <v>73</v>
      </c>
      <c r="E57" s="290"/>
      <c r="F57" s="290"/>
      <c r="G57" s="290"/>
      <c r="H57" s="92">
        <f t="shared" ref="H57:H58" si="6">IF($C$60 &gt; 0, C57/$C$60, 0)</f>
        <v>0</v>
      </c>
      <c r="I57" s="65"/>
      <c r="J57" s="227" t="s">
        <v>82</v>
      </c>
      <c r="K57" s="321" t="s">
        <v>89</v>
      </c>
      <c r="L57" s="321"/>
      <c r="M57" s="321"/>
      <c r="N57" s="228" t="s">
        <v>88</v>
      </c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</row>
    <row r="58" spans="3:28" s="41" customFormat="1" ht="11.25" x14ac:dyDescent="0.2">
      <c r="C58" s="142">
        <v>0</v>
      </c>
      <c r="D58" s="290" t="s">
        <v>55</v>
      </c>
      <c r="E58" s="290"/>
      <c r="F58" s="290"/>
      <c r="G58" s="290"/>
      <c r="H58" s="92">
        <f t="shared" si="6"/>
        <v>0</v>
      </c>
      <c r="I58" s="65"/>
      <c r="J58" s="209">
        <v>102</v>
      </c>
      <c r="K58" s="187" t="s">
        <v>95</v>
      </c>
      <c r="L58" s="188"/>
      <c r="M58" s="189"/>
      <c r="N58" s="208">
        <f>J58/$J$61</f>
        <v>0.96226415094339623</v>
      </c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</row>
    <row r="59" spans="3:28" s="41" customFormat="1" ht="11.25" x14ac:dyDescent="0.2">
      <c r="C59" s="143">
        <v>0</v>
      </c>
      <c r="D59" s="313" t="s">
        <v>74</v>
      </c>
      <c r="E59" s="313"/>
      <c r="F59" s="313"/>
      <c r="G59" s="313"/>
      <c r="H59" s="93">
        <f>IF($C$60 &gt; 0, C59/$C$60, 0)</f>
        <v>0</v>
      </c>
      <c r="I59" s="65"/>
      <c r="J59" s="209">
        <v>4</v>
      </c>
      <c r="K59" s="187" t="s">
        <v>142</v>
      </c>
      <c r="L59" s="188"/>
      <c r="M59" s="189"/>
      <c r="N59" s="208">
        <f>J59/$J$61</f>
        <v>3.7735849056603772E-2</v>
      </c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</row>
    <row r="60" spans="3:28" s="41" customFormat="1" ht="12" thickBot="1" x14ac:dyDescent="0.25">
      <c r="C60" s="145">
        <f>SUM(C23,C27,C29,C30,C31,C34,C35,C40,C41,C44,C49,C54,C55)</f>
        <v>106</v>
      </c>
      <c r="D60" s="314"/>
      <c r="E60" s="314"/>
      <c r="F60" s="314"/>
      <c r="G60" s="314"/>
      <c r="H60" s="146">
        <f>SUM(H23,H27,H29,H30,H31,H34,H35,H40,H41,H44,H49,H54,H55)</f>
        <v>1</v>
      </c>
      <c r="I60" s="65"/>
      <c r="J60" s="204"/>
      <c r="K60" s="187"/>
      <c r="L60" s="188"/>
      <c r="M60" s="189"/>
      <c r="N60" s="208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</row>
    <row r="61" spans="3:28" s="37" customFormat="1" ht="12" thickBot="1" x14ac:dyDescent="0.25">
      <c r="D61" s="111"/>
      <c r="E61" s="111"/>
      <c r="F61" s="111"/>
      <c r="G61" s="111"/>
      <c r="H61" s="111"/>
      <c r="I61" s="66"/>
      <c r="J61" s="225">
        <f>SUM(J58:J60)</f>
        <v>106</v>
      </c>
      <c r="K61" s="315"/>
      <c r="L61" s="316"/>
      <c r="M61" s="317"/>
      <c r="N61" s="226">
        <f>SUM(N58:N60)</f>
        <v>1</v>
      </c>
    </row>
    <row r="62" spans="3:28" s="37" customFormat="1" ht="12" x14ac:dyDescent="0.2">
      <c r="I62" s="255"/>
      <c r="J62" s="255"/>
      <c r="K62" s="255"/>
      <c r="L62" s="255"/>
      <c r="M62" s="255"/>
      <c r="N62" s="255"/>
      <c r="O62" s="41"/>
    </row>
    <row r="63" spans="3:28" s="41" customFormat="1" ht="11.45" customHeight="1" x14ac:dyDescent="0.2">
      <c r="D63" s="64"/>
      <c r="E63" s="64"/>
      <c r="F63" s="64"/>
      <c r="G63" s="64"/>
      <c r="H63" s="64"/>
      <c r="I63" s="16"/>
      <c r="J63" s="16"/>
      <c r="K63" s="16"/>
      <c r="L63" s="16"/>
      <c r="M63" s="16"/>
      <c r="N63" s="16"/>
      <c r="O63" s="64"/>
    </row>
    <row r="64" spans="3:28" s="39" customFormat="1" ht="12" x14ac:dyDescent="0.2">
      <c r="O64" s="41"/>
    </row>
    <row r="65" spans="3:15" s="1" customFormat="1" ht="12" x14ac:dyDescent="0.2">
      <c r="C65" s="40"/>
      <c r="D65" s="40"/>
      <c r="E65" s="40"/>
      <c r="F65" s="40"/>
      <c r="G65" s="37"/>
      <c r="J65" s="39"/>
      <c r="K65" s="39"/>
      <c r="L65" s="39"/>
      <c r="M65" s="39"/>
      <c r="N65" s="39"/>
      <c r="O65" s="39"/>
    </row>
    <row r="66" spans="3:15" s="41" customFormat="1" ht="12" x14ac:dyDescent="0.2">
      <c r="J66" s="39"/>
      <c r="K66" s="39"/>
      <c r="L66" s="39"/>
      <c r="M66" s="39"/>
      <c r="N66" s="39"/>
      <c r="O66" s="1"/>
    </row>
    <row r="67" spans="3:15" s="39" customFormat="1" ht="12" x14ac:dyDescent="0.2">
      <c r="O67" s="41"/>
    </row>
    <row r="68" spans="3:15" s="39" customFormat="1" ht="12" x14ac:dyDescent="0.2"/>
    <row r="69" spans="3:15" s="39" customFormat="1" ht="12" x14ac:dyDescent="0.2"/>
    <row r="70" spans="3:15" s="39" customFormat="1" ht="12" x14ac:dyDescent="0.2"/>
    <row r="71" spans="3:15" s="39" customFormat="1" ht="12" x14ac:dyDescent="0.2">
      <c r="J71" s="1"/>
      <c r="K71" s="1"/>
      <c r="L71" s="1"/>
      <c r="M71" s="1"/>
      <c r="N71" s="1"/>
    </row>
    <row r="72" spans="3:15" s="39" customFormat="1" ht="12" x14ac:dyDescent="0.2">
      <c r="J72" s="41"/>
      <c r="K72" s="41"/>
      <c r="L72" s="41"/>
      <c r="M72" s="41"/>
      <c r="N72" s="41"/>
    </row>
    <row r="73" spans="3:15" s="39" customFormat="1" ht="12" x14ac:dyDescent="0.2"/>
    <row r="74" spans="3:15" s="1" customFormat="1" ht="12" x14ac:dyDescent="0.2">
      <c r="J74" s="39"/>
      <c r="K74" s="39"/>
      <c r="L74" s="39"/>
      <c r="M74" s="39"/>
      <c r="N74" s="39"/>
      <c r="O74" s="39"/>
    </row>
    <row r="75" spans="3:15" s="41" customFormat="1" ht="12" x14ac:dyDescent="0.2">
      <c r="J75" s="39"/>
      <c r="K75" s="39"/>
      <c r="L75" s="39"/>
      <c r="M75" s="39"/>
      <c r="N75" s="39"/>
      <c r="O75" s="1"/>
    </row>
    <row r="76" spans="3:15" s="39" customFormat="1" ht="12" x14ac:dyDescent="0.2">
      <c r="O76" s="41"/>
    </row>
    <row r="77" spans="3:15" s="39" customFormat="1" ht="12" x14ac:dyDescent="0.2"/>
    <row r="78" spans="3:15" s="39" customFormat="1" ht="12" x14ac:dyDescent="0.2"/>
    <row r="79" spans="3:15" s="39" customFormat="1" ht="12" x14ac:dyDescent="0.2"/>
    <row r="80" spans="3:15" s="39" customFormat="1" ht="12" x14ac:dyDescent="0.2"/>
    <row r="81" spans="10:15" s="39" customFormat="1" ht="12" x14ac:dyDescent="0.2"/>
    <row r="82" spans="10:15" s="39" customFormat="1" ht="12.75" x14ac:dyDescent="0.2">
      <c r="J82" s="2"/>
      <c r="K82" s="2"/>
      <c r="L82" s="2"/>
      <c r="M82" s="2"/>
      <c r="N82" s="2"/>
    </row>
    <row r="83" spans="10:15" s="39" customFormat="1" ht="12" x14ac:dyDescent="0.2"/>
    <row r="84" spans="10:15" s="39" customFormat="1" ht="12" x14ac:dyDescent="0.2"/>
    <row r="85" spans="10:15" x14ac:dyDescent="0.25">
      <c r="O85" s="39"/>
    </row>
  </sheetData>
  <protectedRanges>
    <protectedRange password="CAB3" sqref="E2 D2:D4 G2:I4 E3:F3 E4 D6:E6 A7:B7 G6:I6" name="Rango1_1"/>
  </protectedRanges>
  <sortState ref="J27:N29">
    <sortCondition descending="1" ref="N29"/>
  </sortState>
  <mergeCells count="74">
    <mergeCell ref="K61:M61"/>
    <mergeCell ref="K55:M55"/>
    <mergeCell ref="K39:M39"/>
    <mergeCell ref="K42:M42"/>
    <mergeCell ref="K50:M50"/>
    <mergeCell ref="K48:M48"/>
    <mergeCell ref="K49:M49"/>
    <mergeCell ref="K51:M51"/>
    <mergeCell ref="K57:M57"/>
    <mergeCell ref="D42:G42"/>
    <mergeCell ref="D56:G56"/>
    <mergeCell ref="D59:G59"/>
    <mergeCell ref="D60:G60"/>
    <mergeCell ref="D54:G54"/>
    <mergeCell ref="D52:G52"/>
    <mergeCell ref="D57:G57"/>
    <mergeCell ref="D58:G58"/>
    <mergeCell ref="D43:G43"/>
    <mergeCell ref="D55:G55"/>
    <mergeCell ref="K26:M26"/>
    <mergeCell ref="D39:G39"/>
    <mergeCell ref="D53:G53"/>
    <mergeCell ref="D28:G28"/>
    <mergeCell ref="D44:G44"/>
    <mergeCell ref="D31:G31"/>
    <mergeCell ref="D40:G40"/>
    <mergeCell ref="D41:G41"/>
    <mergeCell ref="D45:G45"/>
    <mergeCell ref="D47:G47"/>
    <mergeCell ref="D46:G46"/>
    <mergeCell ref="D48:G48"/>
    <mergeCell ref="D49:G49"/>
    <mergeCell ref="D50:G50"/>
    <mergeCell ref="D29:G29"/>
    <mergeCell ref="D51:G51"/>
    <mergeCell ref="D25:G25"/>
    <mergeCell ref="D38:G38"/>
    <mergeCell ref="D26:G26"/>
    <mergeCell ref="D35:G35"/>
    <mergeCell ref="D36:G36"/>
    <mergeCell ref="D32:G32"/>
    <mergeCell ref="D33:G33"/>
    <mergeCell ref="D34:G34"/>
    <mergeCell ref="D27:G27"/>
    <mergeCell ref="D30:G30"/>
    <mergeCell ref="L17:N17"/>
    <mergeCell ref="L12:N12"/>
    <mergeCell ref="J22:L22"/>
    <mergeCell ref="J23:L23"/>
    <mergeCell ref="D24:G24"/>
    <mergeCell ref="D23:G23"/>
    <mergeCell ref="D17:F17"/>
    <mergeCell ref="H17:J17"/>
    <mergeCell ref="D12:J12"/>
    <mergeCell ref="K12:K13"/>
    <mergeCell ref="D22:G22"/>
    <mergeCell ref="C21:H21"/>
    <mergeCell ref="C12:C13"/>
    <mergeCell ref="J21:N21"/>
    <mergeCell ref="J24:L24"/>
    <mergeCell ref="A2:A4"/>
    <mergeCell ref="B2:B4"/>
    <mergeCell ref="B7:B9"/>
    <mergeCell ref="B12:B14"/>
    <mergeCell ref="A7:A9"/>
    <mergeCell ref="A12:A14"/>
    <mergeCell ref="C2:C3"/>
    <mergeCell ref="D2:J2"/>
    <mergeCell ref="K2:K3"/>
    <mergeCell ref="L2:N2"/>
    <mergeCell ref="C7:C8"/>
    <mergeCell ref="D7:J7"/>
    <mergeCell ref="K7:K8"/>
    <mergeCell ref="L7:N7"/>
  </mergeCells>
  <conditionalFormatting sqref="C54:C55 C40:C41 C27 C23 C34:C35 C44 C49 C29:C31">
    <cfRule type="iconSet" priority="5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23">
    <cfRule type="iconSet" priority="50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54:C55 C40:C41 C27 C23 C34:C35 C44 C49 C29:C31">
    <cfRule type="iconSet" priority="4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 C9 C14">
    <cfRule type="iconSet" priority="45">
      <iconSet iconSet="3ArrowsGray">
        <cfvo type="percent" val="0"/>
        <cfvo type="percent" val="33"/>
        <cfvo type="percent" val="67"/>
      </iconSet>
    </cfRule>
  </conditionalFormatting>
  <conditionalFormatting sqref="J4 J9 J14">
    <cfRule type="iconSet" priority="44">
      <iconSet iconSet="3ArrowsGray">
        <cfvo type="percent" val="0"/>
        <cfvo type="percent" val="33"/>
        <cfvo type="percent" val="67"/>
      </iconSet>
    </cfRule>
  </conditionalFormatting>
  <conditionalFormatting sqref="K4 K9 K14">
    <cfRule type="iconSet" priority="43">
      <iconSet iconSet="3ArrowsGray">
        <cfvo type="percent" val="0"/>
        <cfvo type="percent" val="33"/>
        <cfvo type="percent" val="67"/>
      </iconSet>
    </cfRule>
  </conditionalFormatting>
  <conditionalFormatting sqref="N41">
    <cfRule type="iconSet" priority="30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1">
    <cfRule type="iconSet" priority="30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8">
    <cfRule type="iconSet" priority="4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28">
    <cfRule type="iconSet" priority="3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3:J47 J50">
    <cfRule type="iconSet" priority="3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3:N47 N50">
    <cfRule type="iconSet" priority="3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8">
    <cfRule type="iconSet" priority="2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8">
    <cfRule type="iconSet" priority="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7:N39">
    <cfRule type="iconSet" priority="30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7:J39">
    <cfRule type="iconSet" priority="31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2:J54">
    <cfRule type="iconSet" priority="31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2:N54">
    <cfRule type="iconSet" priority="31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8:J60">
    <cfRule type="iconSet" priority="32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8:N60">
    <cfRule type="iconSet" priority="3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.62992125984251968" right="0.59055118110236227" top="1.3" bottom="0.47244094488188981" header="0.47244094488188981" footer="0.31496062992125984"/>
  <pageSetup scale="67" orientation="portrait" r:id="rId1"/>
  <headerFooter>
    <oddHeader>&amp;L&amp;G&amp;C&amp;"Soberana Sans,Negrita"&amp;9COMISIÓN NACIONAL FORESTAL
GOBIERNO DEL ESTADO DE MORELOS
Secretaría de Desarrollo Sustentable
CENTRO ESTATAL DE MANEJO DEL FUEGO
(CEMF)
Tabla Comparativa 2019 - 2021&amp;R&amp;G</oddHeader>
  </headerFooter>
  <colBreaks count="1" manualBreakCount="1">
    <brk id="14" max="1048575" man="1"/>
  </colBreaks>
  <ignoredErrors>
    <ignoredError sqref="J14 J4 J9 C49 C31" formulaRange="1"/>
    <ignoredError sqref="H31 H35 H41 H44 H55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Q29"/>
  <sheetViews>
    <sheetView showGridLines="0" topLeftCell="A4" zoomScale="87" zoomScaleNormal="87" workbookViewId="0">
      <selection activeCell="K8" sqref="K8"/>
    </sheetView>
  </sheetViews>
  <sheetFormatPr baseColWidth="10" defaultRowHeight="15" x14ac:dyDescent="0.25"/>
  <cols>
    <col min="2" max="4" width="10.7109375" customWidth="1"/>
    <col min="5" max="5" width="14.85546875" bestFit="1" customWidth="1"/>
    <col min="6" max="6" width="3.7109375" customWidth="1"/>
    <col min="7" max="7" width="11.42578125" customWidth="1"/>
    <col min="8" max="10" width="10.7109375" customWidth="1"/>
    <col min="11" max="11" width="14.85546875" bestFit="1" customWidth="1"/>
    <col min="12" max="12" width="3.7109375" customWidth="1"/>
    <col min="14" max="16" width="10.7109375" customWidth="1"/>
    <col min="17" max="17" width="14.85546875" bestFit="1" customWidth="1"/>
  </cols>
  <sheetData>
    <row r="2" spans="1:17" ht="18.75" x14ac:dyDescent="0.3">
      <c r="A2" s="324" t="s">
        <v>60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</row>
    <row r="4" spans="1:17" ht="15.75" x14ac:dyDescent="0.25">
      <c r="A4" s="327" t="s">
        <v>59</v>
      </c>
      <c r="B4" s="327"/>
      <c r="C4" s="327"/>
      <c r="D4" s="327"/>
      <c r="E4" s="327"/>
      <c r="G4" s="327" t="s">
        <v>65</v>
      </c>
      <c r="H4" s="327"/>
      <c r="I4" s="327"/>
      <c r="J4" s="327"/>
      <c r="K4" s="327"/>
      <c r="M4" s="328" t="s">
        <v>90</v>
      </c>
      <c r="N4" s="328"/>
      <c r="O4" s="328"/>
      <c r="P4" s="328"/>
      <c r="Q4" s="328"/>
    </row>
    <row r="5" spans="1:17" ht="15.75" thickBot="1" x14ac:dyDescent="0.3">
      <c r="A5" s="118"/>
      <c r="B5" s="118"/>
      <c r="C5" s="118"/>
      <c r="D5" s="118"/>
      <c r="E5" s="118"/>
      <c r="G5" s="118"/>
      <c r="H5" s="118"/>
      <c r="I5" s="118"/>
      <c r="J5" s="118"/>
      <c r="K5" s="118"/>
    </row>
    <row r="6" spans="1:17" x14ac:dyDescent="0.25">
      <c r="A6" s="80" t="s">
        <v>0</v>
      </c>
      <c r="B6" s="326" t="s">
        <v>19</v>
      </c>
      <c r="C6" s="326"/>
      <c r="D6" s="326"/>
      <c r="E6" s="81" t="s">
        <v>57</v>
      </c>
      <c r="G6" s="80" t="s">
        <v>0</v>
      </c>
      <c r="H6" s="326" t="s">
        <v>19</v>
      </c>
      <c r="I6" s="326"/>
      <c r="J6" s="326"/>
      <c r="K6" s="81" t="s">
        <v>57</v>
      </c>
      <c r="M6" s="80" t="s">
        <v>0</v>
      </c>
      <c r="N6" s="326" t="s">
        <v>19</v>
      </c>
      <c r="O6" s="326"/>
      <c r="P6" s="326"/>
      <c r="Q6" s="81" t="s">
        <v>57</v>
      </c>
    </row>
    <row r="7" spans="1:17" x14ac:dyDescent="0.25">
      <c r="A7" s="82">
        <v>46</v>
      </c>
      <c r="B7" s="86" t="s">
        <v>137</v>
      </c>
      <c r="C7" s="87"/>
      <c r="D7" s="88"/>
      <c r="E7" s="83">
        <v>405.77</v>
      </c>
      <c r="G7" s="82">
        <v>36</v>
      </c>
      <c r="H7" s="86" t="s">
        <v>97</v>
      </c>
      <c r="I7" s="87"/>
      <c r="J7" s="88"/>
      <c r="K7" s="83">
        <v>1055.26</v>
      </c>
      <c r="M7" s="82">
        <v>22</v>
      </c>
      <c r="N7" s="86" t="s">
        <v>97</v>
      </c>
      <c r="O7" s="87"/>
      <c r="P7" s="88"/>
      <c r="Q7" s="246">
        <v>995.93700000000001</v>
      </c>
    </row>
    <row r="8" spans="1:17" x14ac:dyDescent="0.25">
      <c r="A8" s="82">
        <v>13</v>
      </c>
      <c r="B8" s="86" t="s">
        <v>102</v>
      </c>
      <c r="C8" s="87"/>
      <c r="D8" s="88"/>
      <c r="E8" s="83">
        <v>857.65</v>
      </c>
      <c r="G8" s="82">
        <v>31</v>
      </c>
      <c r="H8" s="86" t="s">
        <v>137</v>
      </c>
      <c r="I8" s="87"/>
      <c r="J8" s="88"/>
      <c r="K8" s="83">
        <v>186.49</v>
      </c>
      <c r="M8" s="82">
        <v>12</v>
      </c>
      <c r="N8" s="86" t="s">
        <v>102</v>
      </c>
      <c r="O8" s="87"/>
      <c r="P8" s="88"/>
      <c r="Q8" s="246">
        <v>968.06299999999999</v>
      </c>
    </row>
    <row r="9" spans="1:17" x14ac:dyDescent="0.25">
      <c r="A9" s="82">
        <v>42</v>
      </c>
      <c r="B9" s="86" t="s">
        <v>136</v>
      </c>
      <c r="C9" s="87"/>
      <c r="D9" s="88"/>
      <c r="E9" s="83">
        <v>337.83</v>
      </c>
      <c r="G9" s="82">
        <v>5</v>
      </c>
      <c r="H9" s="86" t="s">
        <v>102</v>
      </c>
      <c r="I9" s="87"/>
      <c r="J9" s="88"/>
      <c r="K9" s="83">
        <v>159.91999999999999</v>
      </c>
      <c r="M9" s="82">
        <v>35</v>
      </c>
      <c r="N9" s="86" t="s">
        <v>137</v>
      </c>
      <c r="O9" s="87"/>
      <c r="P9" s="88"/>
      <c r="Q9" s="246">
        <v>481.24299999999999</v>
      </c>
    </row>
    <row r="10" spans="1:17" x14ac:dyDescent="0.25">
      <c r="A10" s="82">
        <v>2</v>
      </c>
      <c r="B10" s="86" t="s">
        <v>121</v>
      </c>
      <c r="C10" s="87"/>
      <c r="D10" s="88"/>
      <c r="E10" s="83">
        <v>34.369999999999997</v>
      </c>
      <c r="G10" s="82">
        <v>2</v>
      </c>
      <c r="H10" s="86" t="s">
        <v>138</v>
      </c>
      <c r="I10" s="87"/>
      <c r="J10" s="88"/>
      <c r="K10" s="83">
        <v>12.66</v>
      </c>
      <c r="M10" s="82">
        <v>1</v>
      </c>
      <c r="N10" s="86" t="s">
        <v>149</v>
      </c>
      <c r="O10" s="87"/>
      <c r="P10" s="88"/>
      <c r="Q10" s="246">
        <v>87.338999999999999</v>
      </c>
    </row>
    <row r="11" spans="1:17" x14ac:dyDescent="0.25">
      <c r="A11" s="82">
        <v>8</v>
      </c>
      <c r="B11" s="86" t="s">
        <v>104</v>
      </c>
      <c r="C11" s="87"/>
      <c r="D11" s="88"/>
      <c r="E11" s="83">
        <v>18.53</v>
      </c>
      <c r="G11" s="82">
        <v>15</v>
      </c>
      <c r="H11" s="86" t="s">
        <v>101</v>
      </c>
      <c r="I11" s="87"/>
      <c r="J11" s="88"/>
      <c r="K11" s="83">
        <v>123.82</v>
      </c>
      <c r="M11" s="82">
        <v>7</v>
      </c>
      <c r="N11" s="86" t="s">
        <v>104</v>
      </c>
      <c r="O11" s="87"/>
      <c r="P11" s="88"/>
      <c r="Q11" s="246">
        <v>52.710999999999991</v>
      </c>
    </row>
    <row r="12" spans="1:17" x14ac:dyDescent="0.25">
      <c r="A12" s="82">
        <v>1</v>
      </c>
      <c r="B12" s="86" t="s">
        <v>114</v>
      </c>
      <c r="C12" s="87"/>
      <c r="D12" s="88"/>
      <c r="E12" s="83">
        <v>11.35</v>
      </c>
      <c r="G12" s="82">
        <v>3</v>
      </c>
      <c r="H12" s="86" t="s">
        <v>144</v>
      </c>
      <c r="I12" s="87"/>
      <c r="J12" s="88"/>
      <c r="K12" s="83">
        <v>35.1</v>
      </c>
      <c r="M12" s="82">
        <v>4</v>
      </c>
      <c r="N12" s="86" t="s">
        <v>106</v>
      </c>
      <c r="O12" s="87"/>
      <c r="P12" s="88"/>
      <c r="Q12" s="246">
        <v>35.488</v>
      </c>
    </row>
    <row r="13" spans="1:17" x14ac:dyDescent="0.25">
      <c r="A13" s="82">
        <v>1</v>
      </c>
      <c r="B13" s="86" t="s">
        <v>143</v>
      </c>
      <c r="C13" s="87"/>
      <c r="D13" s="88"/>
      <c r="E13" s="83">
        <v>5.87</v>
      </c>
      <c r="G13" s="82">
        <v>1</v>
      </c>
      <c r="H13" s="86" t="s">
        <v>115</v>
      </c>
      <c r="I13" s="87"/>
      <c r="J13" s="88"/>
      <c r="K13" s="83">
        <v>71.63</v>
      </c>
      <c r="M13" s="82">
        <v>2</v>
      </c>
      <c r="N13" s="86" t="s">
        <v>123</v>
      </c>
      <c r="O13" s="87"/>
      <c r="P13" s="88"/>
      <c r="Q13" s="83">
        <v>34.976000000000006</v>
      </c>
    </row>
    <row r="14" spans="1:17" x14ac:dyDescent="0.25">
      <c r="A14" s="82">
        <v>11</v>
      </c>
      <c r="B14" s="86" t="s">
        <v>98</v>
      </c>
      <c r="C14" s="87"/>
      <c r="D14" s="88"/>
      <c r="E14" s="83">
        <v>183.3</v>
      </c>
      <c r="G14" s="82">
        <v>1</v>
      </c>
      <c r="H14" s="86" t="s">
        <v>105</v>
      </c>
      <c r="I14" s="87"/>
      <c r="J14" s="88"/>
      <c r="K14" s="83">
        <v>23.29</v>
      </c>
      <c r="M14" s="82">
        <v>18</v>
      </c>
      <c r="N14" s="86" t="s">
        <v>98</v>
      </c>
      <c r="O14" s="87"/>
      <c r="P14" s="88"/>
      <c r="Q14" s="83">
        <v>31.252999999999993</v>
      </c>
    </row>
    <row r="15" spans="1:17" x14ac:dyDescent="0.25">
      <c r="A15" s="82">
        <v>1</v>
      </c>
      <c r="B15" s="86" t="s">
        <v>146</v>
      </c>
      <c r="C15" s="87"/>
      <c r="D15" s="88"/>
      <c r="E15" s="83">
        <v>6.34</v>
      </c>
      <c r="G15" s="82">
        <v>1</v>
      </c>
      <c r="H15" s="86" t="s">
        <v>111</v>
      </c>
      <c r="I15" s="87"/>
      <c r="J15" s="88"/>
      <c r="K15" s="83">
        <v>0.94</v>
      </c>
      <c r="M15" s="82">
        <v>2</v>
      </c>
      <c r="N15" s="86" t="s">
        <v>107</v>
      </c>
      <c r="O15" s="87"/>
      <c r="P15" s="88"/>
      <c r="Q15" s="246">
        <v>22.689299999999999</v>
      </c>
    </row>
    <row r="16" spans="1:17" x14ac:dyDescent="0.25">
      <c r="A16" s="82">
        <v>1</v>
      </c>
      <c r="B16" s="86" t="s">
        <v>106</v>
      </c>
      <c r="C16" s="87"/>
      <c r="D16" s="88"/>
      <c r="E16" s="83">
        <v>5.24</v>
      </c>
      <c r="G16" s="82">
        <v>1</v>
      </c>
      <c r="H16" s="86" t="s">
        <v>150</v>
      </c>
      <c r="I16" s="87"/>
      <c r="J16" s="88"/>
      <c r="K16" s="83">
        <v>6.88</v>
      </c>
      <c r="M16" s="82">
        <v>1</v>
      </c>
      <c r="N16" s="86" t="s">
        <v>145</v>
      </c>
      <c r="O16" s="87"/>
      <c r="P16" s="88"/>
      <c r="Q16" s="83">
        <v>20.167000000000002</v>
      </c>
    </row>
    <row r="17" spans="1:17" x14ac:dyDescent="0.25">
      <c r="A17" s="82">
        <v>1</v>
      </c>
      <c r="B17" s="86" t="s">
        <v>109</v>
      </c>
      <c r="C17" s="87"/>
      <c r="D17" s="88"/>
      <c r="E17" s="83">
        <v>57</v>
      </c>
      <c r="G17" s="82"/>
      <c r="H17" s="86"/>
      <c r="I17" s="87"/>
      <c r="J17" s="88"/>
      <c r="K17" s="83"/>
      <c r="M17" s="82">
        <v>1</v>
      </c>
      <c r="N17" s="86" t="s">
        <v>133</v>
      </c>
      <c r="O17" s="87"/>
      <c r="P17" s="88"/>
      <c r="Q17" s="83">
        <v>19.163</v>
      </c>
    </row>
    <row r="18" spans="1:17" x14ac:dyDescent="0.25">
      <c r="A18" s="82">
        <v>1</v>
      </c>
      <c r="B18" s="86" t="s">
        <v>117</v>
      </c>
      <c r="C18" s="87"/>
      <c r="D18" s="88"/>
      <c r="E18" s="83">
        <v>2.21</v>
      </c>
      <c r="G18" s="82"/>
      <c r="H18" s="86"/>
      <c r="I18" s="87"/>
      <c r="J18" s="88"/>
      <c r="K18" s="83"/>
      <c r="M18" s="82">
        <v>1</v>
      </c>
      <c r="N18" s="86" t="s">
        <v>117</v>
      </c>
      <c r="O18" s="87"/>
      <c r="P18" s="88"/>
      <c r="Q18" s="83">
        <v>12.565999999999999</v>
      </c>
    </row>
    <row r="19" spans="1:17" x14ac:dyDescent="0.25">
      <c r="A19" s="82"/>
      <c r="B19" s="86"/>
      <c r="C19" s="87"/>
      <c r="D19" s="88"/>
      <c r="E19" s="83"/>
      <c r="G19" s="82"/>
      <c r="H19" s="86"/>
      <c r="I19" s="87"/>
      <c r="J19" s="88"/>
      <c r="K19" s="83"/>
      <c r="M19" s="82"/>
      <c r="N19" s="86"/>
      <c r="O19" s="87"/>
      <c r="P19" s="88"/>
      <c r="Q19" s="83"/>
    </row>
    <row r="20" spans="1:17" x14ac:dyDescent="0.25">
      <c r="A20" s="82"/>
      <c r="B20" s="86"/>
      <c r="C20" s="87"/>
      <c r="D20" s="88"/>
      <c r="E20" s="83"/>
      <c r="G20" s="82"/>
      <c r="H20" s="86"/>
      <c r="I20" s="87"/>
      <c r="J20" s="88"/>
      <c r="K20" s="83"/>
      <c r="M20" s="82"/>
      <c r="N20" s="86"/>
      <c r="O20" s="87"/>
      <c r="P20" s="88"/>
      <c r="Q20" s="83"/>
    </row>
    <row r="21" spans="1:17" x14ac:dyDescent="0.25">
      <c r="A21" s="82"/>
      <c r="B21" s="86"/>
      <c r="C21" s="87"/>
      <c r="D21" s="88"/>
      <c r="E21" s="83"/>
      <c r="G21" s="82"/>
      <c r="H21" s="86"/>
      <c r="I21" s="87"/>
      <c r="J21" s="88"/>
      <c r="K21" s="83"/>
      <c r="M21" s="82"/>
      <c r="N21" s="86"/>
      <c r="O21" s="87"/>
      <c r="P21" s="88"/>
      <c r="Q21" s="83"/>
    </row>
    <row r="22" spans="1:17" x14ac:dyDescent="0.25">
      <c r="A22" s="82"/>
      <c r="B22" s="86"/>
      <c r="C22" s="87"/>
      <c r="D22" s="88"/>
      <c r="E22" s="83"/>
      <c r="G22" s="82"/>
      <c r="H22" s="86"/>
      <c r="I22" s="87"/>
      <c r="J22" s="88"/>
      <c r="K22" s="83"/>
      <c r="M22" s="82"/>
      <c r="N22" s="86"/>
      <c r="O22" s="87"/>
      <c r="P22" s="88"/>
      <c r="Q22" s="83"/>
    </row>
    <row r="23" spans="1:17" x14ac:dyDescent="0.25">
      <c r="A23" s="82"/>
      <c r="B23" s="86"/>
      <c r="C23" s="87"/>
      <c r="D23" s="88"/>
      <c r="E23" s="83"/>
      <c r="G23" s="82"/>
      <c r="H23" s="86"/>
      <c r="I23" s="87"/>
      <c r="J23" s="88"/>
      <c r="K23" s="83"/>
      <c r="M23" s="82"/>
      <c r="N23" s="86"/>
      <c r="O23" s="87"/>
      <c r="P23" s="88"/>
      <c r="Q23" s="83"/>
    </row>
    <row r="24" spans="1:17" x14ac:dyDescent="0.25">
      <c r="A24" s="82"/>
      <c r="B24" s="86"/>
      <c r="C24" s="87"/>
      <c r="D24" s="88"/>
      <c r="E24" s="83"/>
      <c r="G24" s="82"/>
      <c r="H24" s="86"/>
      <c r="I24" s="87"/>
      <c r="J24" s="88"/>
      <c r="K24" s="83"/>
      <c r="M24" s="82"/>
      <c r="N24" s="86"/>
      <c r="O24" s="87"/>
      <c r="P24" s="88"/>
      <c r="Q24" s="83"/>
    </row>
    <row r="25" spans="1:17" x14ac:dyDescent="0.25">
      <c r="A25" s="82"/>
      <c r="B25" s="86"/>
      <c r="C25" s="87"/>
      <c r="D25" s="88"/>
      <c r="E25" s="83"/>
      <c r="G25" s="82"/>
      <c r="H25" s="86"/>
      <c r="I25" s="87"/>
      <c r="J25" s="88"/>
      <c r="K25" s="83"/>
      <c r="M25" s="82"/>
      <c r="N25" s="86"/>
      <c r="O25" s="87"/>
      <c r="P25" s="88"/>
      <c r="Q25" s="83"/>
    </row>
    <row r="26" spans="1:17" x14ac:dyDescent="0.25">
      <c r="A26" s="82"/>
      <c r="B26" s="86"/>
      <c r="C26" s="87"/>
      <c r="D26" s="88"/>
      <c r="E26" s="83"/>
      <c r="G26" s="82"/>
      <c r="H26" s="86"/>
      <c r="I26" s="87"/>
      <c r="J26" s="88"/>
      <c r="K26" s="83"/>
      <c r="M26" s="82"/>
      <c r="N26" s="86"/>
      <c r="O26" s="87"/>
      <c r="P26" s="88"/>
      <c r="Q26" s="83"/>
    </row>
    <row r="27" spans="1:17" ht="15.75" thickBot="1" x14ac:dyDescent="0.3">
      <c r="A27" s="84"/>
      <c r="B27" s="89"/>
      <c r="C27" s="90"/>
      <c r="D27" s="91"/>
      <c r="E27" s="85"/>
      <c r="G27" s="84"/>
      <c r="H27" s="89"/>
      <c r="I27" s="90"/>
      <c r="J27" s="91"/>
      <c r="K27" s="85"/>
      <c r="M27" s="84"/>
      <c r="N27" s="89"/>
      <c r="O27" s="90"/>
      <c r="P27" s="91"/>
      <c r="Q27" s="85"/>
    </row>
    <row r="28" spans="1:17" ht="15.75" thickBot="1" x14ac:dyDescent="0.3">
      <c r="A28" s="112"/>
      <c r="B28" s="112"/>
      <c r="C28" s="112"/>
      <c r="D28" s="112"/>
      <c r="E28" s="112"/>
      <c r="G28" s="112"/>
      <c r="H28" s="112"/>
      <c r="I28" s="112"/>
      <c r="J28" s="112"/>
      <c r="K28" s="112"/>
      <c r="M28" s="112"/>
      <c r="N28" s="112"/>
      <c r="O28" s="112"/>
      <c r="P28" s="112"/>
      <c r="Q28" s="112"/>
    </row>
    <row r="29" spans="1:17" ht="15.75" thickBot="1" x14ac:dyDescent="0.3">
      <c r="A29" s="94">
        <f>SUM(A7:A27)</f>
        <v>128</v>
      </c>
      <c r="B29" s="95"/>
      <c r="C29" s="96"/>
      <c r="D29" s="97"/>
      <c r="E29" s="98">
        <f>SUM(E7:E27)</f>
        <v>1925.4599999999996</v>
      </c>
      <c r="G29" s="94">
        <f>SUM(G7:G27)</f>
        <v>96</v>
      </c>
      <c r="H29" s="95"/>
      <c r="I29" s="96"/>
      <c r="J29" s="97"/>
      <c r="K29" s="98">
        <f>SUM(K7:K27)</f>
        <v>1675.9900000000002</v>
      </c>
      <c r="M29" s="94">
        <f>SUM(M7:M27)</f>
        <v>106</v>
      </c>
      <c r="N29" s="95"/>
      <c r="O29" s="96"/>
      <c r="P29" s="97"/>
      <c r="Q29" s="251">
        <f>SUM(Q7:Q27)</f>
        <v>2761.5952999999995</v>
      </c>
    </row>
  </sheetData>
  <sortState ref="A7:E14">
    <sortCondition descending="1" ref="E14"/>
  </sortState>
  <mergeCells count="7">
    <mergeCell ref="A2:Q2"/>
    <mergeCell ref="B6:D6"/>
    <mergeCell ref="H6:J6"/>
    <mergeCell ref="N6:P6"/>
    <mergeCell ref="A4:E4"/>
    <mergeCell ref="G4:K4"/>
    <mergeCell ref="M4:Q4"/>
  </mergeCells>
  <conditionalFormatting sqref="K7:K27">
    <cfRule type="iconSet" priority="19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:G27">
    <cfRule type="iconSet" priority="19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:E27">
    <cfRule type="iconSet" priority="21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:A27">
    <cfRule type="iconSet" priority="21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27">
    <cfRule type="iconSet" priority="2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:M27">
    <cfRule type="iconSet" priority="22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D1:T91"/>
  <sheetViews>
    <sheetView showGridLines="0" topLeftCell="C8" zoomScale="115" zoomScaleNormal="115" workbookViewId="0">
      <selection activeCell="T33" sqref="T33"/>
    </sheetView>
  </sheetViews>
  <sheetFormatPr baseColWidth="10" defaultRowHeight="15" x14ac:dyDescent="0.25"/>
  <cols>
    <col min="1" max="2" width="0.85546875" customWidth="1"/>
    <col min="3" max="3" width="2.7109375" customWidth="1"/>
    <col min="4" max="4" width="5.42578125" style="2" bestFit="1" customWidth="1"/>
    <col min="5" max="5" width="8.5703125" style="2" customWidth="1"/>
    <col min="6" max="6" width="11.140625" style="2" bestFit="1" customWidth="1"/>
    <col min="7" max="7" width="9.85546875" style="2" bestFit="1" customWidth="1"/>
    <col min="8" max="8" width="9.28515625" style="2" bestFit="1" customWidth="1"/>
    <col min="9" max="9" width="8.85546875" style="2" bestFit="1" customWidth="1"/>
    <col min="10" max="16" width="8.5703125" style="2" customWidth="1"/>
    <col min="17" max="17" width="12.42578125" style="2" bestFit="1" customWidth="1"/>
  </cols>
  <sheetData>
    <row r="1" spans="4:18" ht="3" customHeight="1" thickBot="1" x14ac:dyDescent="0.3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4:18" ht="15.75" thickBot="1" x14ac:dyDescent="0.3">
      <c r="D2" s="329" t="s">
        <v>91</v>
      </c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1"/>
    </row>
    <row r="3" spans="4:18" ht="10.9" customHeight="1" thickBot="1" x14ac:dyDescent="0.3">
      <c r="D3" s="3" t="s">
        <v>40</v>
      </c>
      <c r="E3" s="4" t="s">
        <v>28</v>
      </c>
      <c r="F3" s="4" t="s">
        <v>29</v>
      </c>
      <c r="G3" s="4" t="s">
        <v>30</v>
      </c>
      <c r="H3" s="4" t="s">
        <v>31</v>
      </c>
      <c r="I3" s="4" t="s">
        <v>32</v>
      </c>
      <c r="J3" s="4" t="s">
        <v>33</v>
      </c>
      <c r="K3" s="4" t="s">
        <v>34</v>
      </c>
      <c r="L3" s="4" t="s">
        <v>35</v>
      </c>
      <c r="M3" s="4" t="s">
        <v>36</v>
      </c>
      <c r="N3" s="4" t="s">
        <v>37</v>
      </c>
      <c r="O3" s="4" t="s">
        <v>38</v>
      </c>
      <c r="P3" s="4" t="s">
        <v>39</v>
      </c>
      <c r="Q3" s="5" t="s">
        <v>6</v>
      </c>
    </row>
    <row r="4" spans="4:18" x14ac:dyDescent="0.25">
      <c r="D4" s="7">
        <v>2009</v>
      </c>
      <c r="E4" s="8">
        <v>9</v>
      </c>
      <c r="F4" s="8">
        <v>27</v>
      </c>
      <c r="G4" s="8">
        <v>70</v>
      </c>
      <c r="H4" s="8">
        <v>52</v>
      </c>
      <c r="I4" s="8">
        <v>23</v>
      </c>
      <c r="J4" s="8">
        <v>8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9">
        <f t="shared" ref="Q4:Q10" si="0">SUM(E4:P4)</f>
        <v>189</v>
      </c>
    </row>
    <row r="5" spans="4:18" x14ac:dyDescent="0.25">
      <c r="D5" s="18">
        <v>2010</v>
      </c>
      <c r="E5" s="19">
        <v>1</v>
      </c>
      <c r="F5" s="19">
        <v>0</v>
      </c>
      <c r="G5" s="19">
        <v>31</v>
      </c>
      <c r="H5" s="19">
        <v>51</v>
      </c>
      <c r="I5" s="19">
        <v>47</v>
      </c>
      <c r="J5" s="19">
        <v>5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4</v>
      </c>
      <c r="Q5" s="20">
        <f t="shared" si="0"/>
        <v>139</v>
      </c>
    </row>
    <row r="6" spans="4:18" x14ac:dyDescent="0.25">
      <c r="D6" s="18">
        <v>2011</v>
      </c>
      <c r="E6" s="19">
        <v>30</v>
      </c>
      <c r="F6" s="19">
        <v>36</v>
      </c>
      <c r="G6" s="19">
        <v>89</v>
      </c>
      <c r="H6" s="19">
        <v>56</v>
      </c>
      <c r="I6" s="19">
        <v>14</v>
      </c>
      <c r="J6" s="19">
        <v>15</v>
      </c>
      <c r="K6" s="19">
        <v>0</v>
      </c>
      <c r="L6" s="19">
        <v>0</v>
      </c>
      <c r="M6" s="19">
        <v>0</v>
      </c>
      <c r="N6" s="19">
        <v>0</v>
      </c>
      <c r="O6" s="19">
        <v>1</v>
      </c>
      <c r="P6" s="19">
        <v>1</v>
      </c>
      <c r="Q6" s="20">
        <f t="shared" si="0"/>
        <v>242</v>
      </c>
    </row>
    <row r="7" spans="4:18" x14ac:dyDescent="0.25">
      <c r="D7" s="18">
        <v>2012</v>
      </c>
      <c r="E7" s="19">
        <v>10</v>
      </c>
      <c r="F7" s="19">
        <v>12</v>
      </c>
      <c r="G7" s="19">
        <v>29</v>
      </c>
      <c r="H7" s="19">
        <v>61</v>
      </c>
      <c r="I7" s="19">
        <v>21</v>
      </c>
      <c r="J7" s="19">
        <v>14</v>
      </c>
      <c r="K7" s="19">
        <v>0</v>
      </c>
      <c r="L7" s="19">
        <v>0</v>
      </c>
      <c r="M7" s="19">
        <v>0</v>
      </c>
      <c r="N7" s="19">
        <v>0</v>
      </c>
      <c r="O7" s="19">
        <v>1</v>
      </c>
      <c r="P7" s="19">
        <v>0</v>
      </c>
      <c r="Q7" s="20">
        <f t="shared" si="0"/>
        <v>148</v>
      </c>
    </row>
    <row r="8" spans="4:18" x14ac:dyDescent="0.25">
      <c r="D8" s="18">
        <v>2013</v>
      </c>
      <c r="E8" s="19">
        <v>8</v>
      </c>
      <c r="F8" s="19">
        <v>25</v>
      </c>
      <c r="G8" s="19">
        <v>45</v>
      </c>
      <c r="H8" s="19">
        <v>55</v>
      </c>
      <c r="I8" s="19">
        <v>19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20">
        <f t="shared" si="0"/>
        <v>152</v>
      </c>
    </row>
    <row r="9" spans="4:18" x14ac:dyDescent="0.25">
      <c r="D9" s="42">
        <v>2014</v>
      </c>
      <c r="E9" s="43">
        <v>2</v>
      </c>
      <c r="F9" s="43">
        <v>17</v>
      </c>
      <c r="G9" s="43">
        <v>41</v>
      </c>
      <c r="H9" s="43">
        <v>33</v>
      </c>
      <c r="I9" s="43">
        <v>14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1</v>
      </c>
      <c r="P9" s="43">
        <v>0</v>
      </c>
      <c r="Q9" s="44">
        <f t="shared" si="0"/>
        <v>108</v>
      </c>
    </row>
    <row r="10" spans="4:18" x14ac:dyDescent="0.25">
      <c r="D10" s="42">
        <v>2015</v>
      </c>
      <c r="E10" s="43">
        <v>13</v>
      </c>
      <c r="F10" s="43">
        <v>33</v>
      </c>
      <c r="G10" s="43">
        <v>16</v>
      </c>
      <c r="H10" s="43">
        <v>30</v>
      </c>
      <c r="I10" s="43">
        <v>9</v>
      </c>
      <c r="J10" s="43">
        <v>0</v>
      </c>
      <c r="K10" s="43">
        <v>1</v>
      </c>
      <c r="L10" s="43">
        <v>0</v>
      </c>
      <c r="M10" s="43">
        <v>0</v>
      </c>
      <c r="N10" s="51">
        <v>0</v>
      </c>
      <c r="O10" s="51">
        <v>1</v>
      </c>
      <c r="P10" s="43">
        <v>2</v>
      </c>
      <c r="Q10" s="52">
        <f t="shared" si="0"/>
        <v>105</v>
      </c>
    </row>
    <row r="11" spans="4:18" x14ac:dyDescent="0.25">
      <c r="D11" s="56">
        <v>2016</v>
      </c>
      <c r="E11" s="55">
        <v>10</v>
      </c>
      <c r="F11" s="57">
        <v>52</v>
      </c>
      <c r="G11" s="57">
        <v>51</v>
      </c>
      <c r="H11" s="57">
        <v>58</v>
      </c>
      <c r="I11" s="57">
        <v>22</v>
      </c>
      <c r="J11" s="55">
        <v>0</v>
      </c>
      <c r="K11" s="55">
        <v>0</v>
      </c>
      <c r="L11" s="57">
        <v>0</v>
      </c>
      <c r="M11" s="57">
        <v>0</v>
      </c>
      <c r="N11" s="57">
        <v>0</v>
      </c>
      <c r="O11" s="57">
        <v>0</v>
      </c>
      <c r="P11" s="55">
        <v>5</v>
      </c>
      <c r="Q11" s="58">
        <f t="shared" ref="Q11:Q16" si="1">SUM(E11:P11)</f>
        <v>198</v>
      </c>
    </row>
    <row r="12" spans="4:18" x14ac:dyDescent="0.25">
      <c r="D12" s="99">
        <v>2017</v>
      </c>
      <c r="E12" s="100">
        <v>26</v>
      </c>
      <c r="F12" s="101">
        <v>45</v>
      </c>
      <c r="G12" s="101">
        <v>75</v>
      </c>
      <c r="H12" s="101">
        <v>53</v>
      </c>
      <c r="I12" s="101">
        <v>23</v>
      </c>
      <c r="J12" s="102">
        <v>2</v>
      </c>
      <c r="K12" s="102">
        <v>0</v>
      </c>
      <c r="L12" s="101">
        <v>0</v>
      </c>
      <c r="M12" s="101">
        <v>0</v>
      </c>
      <c r="N12" s="101">
        <v>0</v>
      </c>
      <c r="O12" s="101">
        <v>3</v>
      </c>
      <c r="P12" s="102">
        <v>1</v>
      </c>
      <c r="Q12" s="103">
        <f t="shared" si="1"/>
        <v>228</v>
      </c>
    </row>
    <row r="13" spans="4:18" x14ac:dyDescent="0.25">
      <c r="D13" s="99">
        <v>2018</v>
      </c>
      <c r="E13" s="102">
        <v>13</v>
      </c>
      <c r="F13" s="102">
        <v>33</v>
      </c>
      <c r="G13" s="102">
        <v>48</v>
      </c>
      <c r="H13" s="102">
        <v>43</v>
      </c>
      <c r="I13" s="102">
        <v>7</v>
      </c>
      <c r="J13" s="102">
        <v>3</v>
      </c>
      <c r="K13" s="102">
        <v>0</v>
      </c>
      <c r="L13" s="102">
        <v>0</v>
      </c>
      <c r="M13" s="102">
        <v>0</v>
      </c>
      <c r="N13" s="102">
        <v>0</v>
      </c>
      <c r="O13" s="102">
        <v>0</v>
      </c>
      <c r="P13" s="102">
        <v>1</v>
      </c>
      <c r="Q13" s="116">
        <f t="shared" si="1"/>
        <v>148</v>
      </c>
      <c r="R13" s="105"/>
    </row>
    <row r="14" spans="4:18" x14ac:dyDescent="0.25">
      <c r="D14" s="172">
        <v>2019</v>
      </c>
      <c r="E14" s="102">
        <v>6</v>
      </c>
      <c r="F14" s="102">
        <v>39</v>
      </c>
      <c r="G14" s="102">
        <v>51</v>
      </c>
      <c r="H14" s="102">
        <v>46</v>
      </c>
      <c r="I14" s="102">
        <v>35</v>
      </c>
      <c r="J14" s="102">
        <v>1</v>
      </c>
      <c r="K14" s="102">
        <v>0</v>
      </c>
      <c r="L14" s="102">
        <v>0</v>
      </c>
      <c r="M14" s="102">
        <v>0</v>
      </c>
      <c r="N14" s="102">
        <v>0</v>
      </c>
      <c r="O14" s="102">
        <v>0</v>
      </c>
      <c r="P14" s="173">
        <v>0</v>
      </c>
      <c r="Q14" s="175">
        <f t="shared" si="1"/>
        <v>178</v>
      </c>
      <c r="R14" s="105"/>
    </row>
    <row r="15" spans="4:18" x14ac:dyDescent="0.25">
      <c r="D15" s="214">
        <v>2020</v>
      </c>
      <c r="E15" s="216">
        <v>5</v>
      </c>
      <c r="F15" s="216">
        <v>11</v>
      </c>
      <c r="G15" s="216">
        <v>46</v>
      </c>
      <c r="H15" s="216">
        <v>37</v>
      </c>
      <c r="I15" s="216">
        <v>12</v>
      </c>
      <c r="J15" s="216">
        <v>3</v>
      </c>
      <c r="K15" s="102">
        <v>0</v>
      </c>
      <c r="L15" s="102">
        <v>0</v>
      </c>
      <c r="M15" s="216">
        <v>0</v>
      </c>
      <c r="N15" s="102">
        <v>0</v>
      </c>
      <c r="O15" s="102">
        <v>1</v>
      </c>
      <c r="P15" s="102">
        <v>1</v>
      </c>
      <c r="Q15" s="220">
        <f t="shared" si="1"/>
        <v>116</v>
      </c>
      <c r="R15" s="105"/>
    </row>
    <row r="16" spans="4:18" ht="15.75" thickBot="1" x14ac:dyDescent="0.3">
      <c r="D16" s="215">
        <v>2021</v>
      </c>
      <c r="E16" s="217">
        <v>9</v>
      </c>
      <c r="F16" s="217">
        <v>43</v>
      </c>
      <c r="G16" s="217">
        <v>38</v>
      </c>
      <c r="H16" s="217">
        <v>16</v>
      </c>
      <c r="I16" s="217"/>
      <c r="J16" s="217"/>
      <c r="K16" s="170"/>
      <c r="L16" s="170"/>
      <c r="M16" s="217"/>
      <c r="N16" s="170"/>
      <c r="O16" s="170"/>
      <c r="P16" s="171"/>
      <c r="Q16" s="174">
        <f t="shared" si="1"/>
        <v>106</v>
      </c>
      <c r="R16" s="105"/>
    </row>
    <row r="17" spans="4:20" ht="15.75" thickBot="1" x14ac:dyDescent="0.3">
      <c r="D17" s="110" t="s">
        <v>56</v>
      </c>
      <c r="E17" s="28">
        <f t="shared" ref="E17:P17" si="2">AVERAGE(E4:E16)</f>
        <v>10.923076923076923</v>
      </c>
      <c r="F17" s="28">
        <f t="shared" si="2"/>
        <v>28.692307692307693</v>
      </c>
      <c r="G17" s="28">
        <f t="shared" si="2"/>
        <v>48.46153846153846</v>
      </c>
      <c r="H17" s="28">
        <f t="shared" si="2"/>
        <v>45.46153846153846</v>
      </c>
      <c r="I17" s="28">
        <f t="shared" si="2"/>
        <v>20.5</v>
      </c>
      <c r="J17" s="28">
        <f t="shared" si="2"/>
        <v>4.25</v>
      </c>
      <c r="K17" s="28">
        <f t="shared" si="2"/>
        <v>8.3333333333333329E-2</v>
      </c>
      <c r="L17" s="28">
        <f t="shared" si="2"/>
        <v>0</v>
      </c>
      <c r="M17" s="28">
        <f t="shared" si="2"/>
        <v>0</v>
      </c>
      <c r="N17" s="28">
        <f t="shared" si="2"/>
        <v>0</v>
      </c>
      <c r="O17" s="28">
        <f t="shared" si="2"/>
        <v>0.66666666666666663</v>
      </c>
      <c r="P17" s="28">
        <f t="shared" si="2"/>
        <v>1.25</v>
      </c>
      <c r="Q17" s="29">
        <f>AVERAGE(Q4:Q16)</f>
        <v>158.23076923076923</v>
      </c>
      <c r="R17" s="104"/>
    </row>
    <row r="18" spans="4:20" x14ac:dyDescent="0.25">
      <c r="E18" s="176"/>
    </row>
    <row r="19" spans="4:20" ht="15.75" thickBot="1" x14ac:dyDescent="0.3">
      <c r="D19" s="113"/>
      <c r="E19" s="177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5"/>
    </row>
    <row r="20" spans="4:20" ht="12.6" customHeight="1" thickBot="1" x14ac:dyDescent="0.3">
      <c r="D20" s="332" t="s">
        <v>92</v>
      </c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4"/>
    </row>
    <row r="21" spans="4:20" ht="15.75" thickBot="1" x14ac:dyDescent="0.3">
      <c r="D21" s="30" t="s">
        <v>40</v>
      </c>
      <c r="E21" s="31" t="s">
        <v>28</v>
      </c>
      <c r="F21" s="31" t="s">
        <v>29</v>
      </c>
      <c r="G21" s="31" t="s">
        <v>30</v>
      </c>
      <c r="H21" s="31" t="s">
        <v>31</v>
      </c>
      <c r="I21" s="31" t="s">
        <v>32</v>
      </c>
      <c r="J21" s="31" t="s">
        <v>33</v>
      </c>
      <c r="K21" s="31" t="s">
        <v>34</v>
      </c>
      <c r="L21" s="31" t="s">
        <v>35</v>
      </c>
      <c r="M21" s="31" t="s">
        <v>36</v>
      </c>
      <c r="N21" s="31" t="s">
        <v>37</v>
      </c>
      <c r="O21" s="31" t="s">
        <v>38</v>
      </c>
      <c r="P21" s="31" t="s">
        <v>39</v>
      </c>
      <c r="Q21" s="32" t="s">
        <v>6</v>
      </c>
      <c r="T21" s="178"/>
    </row>
    <row r="22" spans="4:20" x14ac:dyDescent="0.25">
      <c r="D22" s="7">
        <v>2009</v>
      </c>
      <c r="E22" s="33">
        <v>16.61</v>
      </c>
      <c r="F22" s="33">
        <v>141.5</v>
      </c>
      <c r="G22" s="33">
        <v>223.5</v>
      </c>
      <c r="H22" s="33">
        <v>217.3</v>
      </c>
      <c r="I22" s="33">
        <v>57.9</v>
      </c>
      <c r="J22" s="33">
        <v>21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4">
        <f t="shared" ref="Q22:Q30" si="3">SUM(E22:P22)</f>
        <v>677.81000000000006</v>
      </c>
      <c r="R22" s="210"/>
    </row>
    <row r="23" spans="4:20" x14ac:dyDescent="0.25">
      <c r="D23" s="18">
        <v>2010</v>
      </c>
      <c r="E23" s="35">
        <v>1.5</v>
      </c>
      <c r="F23" s="35">
        <v>0</v>
      </c>
      <c r="G23" s="35">
        <v>38</v>
      </c>
      <c r="H23" s="35">
        <v>112</v>
      </c>
      <c r="I23" s="35">
        <v>93.4</v>
      </c>
      <c r="J23" s="35">
        <v>16.8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14.2</v>
      </c>
      <c r="Q23" s="36">
        <f t="shared" si="3"/>
        <v>275.89999999999998</v>
      </c>
      <c r="R23" s="210"/>
    </row>
    <row r="24" spans="4:20" x14ac:dyDescent="0.25">
      <c r="D24" s="18">
        <v>2011</v>
      </c>
      <c r="E24" s="38">
        <v>169</v>
      </c>
      <c r="F24" s="35">
        <v>249.1</v>
      </c>
      <c r="G24" s="35">
        <v>1241.3</v>
      </c>
      <c r="H24" s="35">
        <v>798.2</v>
      </c>
      <c r="I24" s="35">
        <v>17</v>
      </c>
      <c r="J24" s="35">
        <v>37.5</v>
      </c>
      <c r="K24" s="35">
        <v>0</v>
      </c>
      <c r="L24" s="35">
        <v>0</v>
      </c>
      <c r="M24" s="35">
        <v>0</v>
      </c>
      <c r="N24" s="35">
        <v>0</v>
      </c>
      <c r="O24" s="35">
        <v>7</v>
      </c>
      <c r="P24" s="35">
        <v>3</v>
      </c>
      <c r="Q24" s="36">
        <f t="shared" si="3"/>
        <v>2522.1000000000004</v>
      </c>
      <c r="R24" s="210"/>
    </row>
    <row r="25" spans="4:20" x14ac:dyDescent="0.25">
      <c r="D25" s="18">
        <v>2012</v>
      </c>
      <c r="E25" s="35">
        <v>16.3</v>
      </c>
      <c r="F25" s="35">
        <v>69.400000000000006</v>
      </c>
      <c r="G25" s="35">
        <v>86.7</v>
      </c>
      <c r="H25" s="35">
        <v>1026.4000000000001</v>
      </c>
      <c r="I25" s="35">
        <v>182.8</v>
      </c>
      <c r="J25" s="35">
        <v>8.1999999999999993</v>
      </c>
      <c r="K25" s="35">
        <v>0</v>
      </c>
      <c r="L25" s="35">
        <v>0</v>
      </c>
      <c r="M25" s="35">
        <v>0</v>
      </c>
      <c r="N25" s="35">
        <v>0</v>
      </c>
      <c r="O25" s="35">
        <v>2</v>
      </c>
      <c r="P25" s="35">
        <v>0</v>
      </c>
      <c r="Q25" s="36">
        <f t="shared" si="3"/>
        <v>1391.8000000000002</v>
      </c>
      <c r="R25" s="210"/>
    </row>
    <row r="26" spans="4:20" x14ac:dyDescent="0.25">
      <c r="D26" s="18">
        <v>2013</v>
      </c>
      <c r="E26" s="35">
        <v>8.4</v>
      </c>
      <c r="F26" s="35">
        <v>93.3</v>
      </c>
      <c r="G26" s="35">
        <v>679.7</v>
      </c>
      <c r="H26" s="35">
        <v>3449</v>
      </c>
      <c r="I26" s="35">
        <v>56.5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6">
        <f t="shared" si="3"/>
        <v>4286.8999999999996</v>
      </c>
      <c r="R26" s="210"/>
    </row>
    <row r="27" spans="4:20" x14ac:dyDescent="0.25">
      <c r="D27" s="42">
        <v>2014</v>
      </c>
      <c r="E27" s="45">
        <v>0.3</v>
      </c>
      <c r="F27" s="45">
        <v>58.4</v>
      </c>
      <c r="G27" s="45">
        <v>400.7</v>
      </c>
      <c r="H27" s="45">
        <v>364.7</v>
      </c>
      <c r="I27" s="45">
        <v>106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0.5</v>
      </c>
      <c r="P27" s="45">
        <v>0</v>
      </c>
      <c r="Q27" s="53">
        <f t="shared" si="3"/>
        <v>930.59999999999991</v>
      </c>
      <c r="R27" s="210"/>
    </row>
    <row r="28" spans="4:20" x14ac:dyDescent="0.25">
      <c r="D28" s="49">
        <v>2015</v>
      </c>
      <c r="E28" s="50">
        <v>38.869999999999997</v>
      </c>
      <c r="F28" s="45">
        <v>182.15</v>
      </c>
      <c r="G28" s="48">
        <v>100.30000000000001</v>
      </c>
      <c r="H28" s="48">
        <v>43.419999999999995</v>
      </c>
      <c r="I28" s="48">
        <v>17.399999999999999</v>
      </c>
      <c r="J28" s="45">
        <v>0</v>
      </c>
      <c r="K28" s="48">
        <v>0.7</v>
      </c>
      <c r="L28" s="45">
        <v>0</v>
      </c>
      <c r="M28" s="45">
        <v>0</v>
      </c>
      <c r="N28" s="48">
        <v>0</v>
      </c>
      <c r="O28" s="48">
        <v>0.8</v>
      </c>
      <c r="P28" s="48">
        <v>0.91</v>
      </c>
      <c r="Q28" s="54">
        <f t="shared" si="3"/>
        <v>384.55000000000007</v>
      </c>
      <c r="R28" s="210"/>
    </row>
    <row r="29" spans="4:20" x14ac:dyDescent="0.25">
      <c r="D29" s="49">
        <v>2016</v>
      </c>
      <c r="E29" s="59">
        <v>38.06</v>
      </c>
      <c r="F29" s="59">
        <v>315.69</v>
      </c>
      <c r="G29" s="59">
        <v>181.05</v>
      </c>
      <c r="H29" s="59">
        <v>766.98</v>
      </c>
      <c r="I29" s="59">
        <v>122.48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61">
        <v>0</v>
      </c>
      <c r="P29" s="59">
        <v>51.68</v>
      </c>
      <c r="Q29" s="60">
        <f t="shared" si="3"/>
        <v>1475.94</v>
      </c>
      <c r="R29" s="210"/>
    </row>
    <row r="30" spans="4:20" x14ac:dyDescent="0.25">
      <c r="D30" s="106">
        <v>2017</v>
      </c>
      <c r="E30" s="107">
        <v>105.66</v>
      </c>
      <c r="F30" s="107">
        <v>414.21</v>
      </c>
      <c r="G30" s="107">
        <v>1634.3</v>
      </c>
      <c r="H30" s="107">
        <v>559.45000000000005</v>
      </c>
      <c r="I30" s="107">
        <v>631.1</v>
      </c>
      <c r="J30" s="107">
        <v>9.5</v>
      </c>
      <c r="K30" s="107">
        <v>0</v>
      </c>
      <c r="L30" s="107">
        <v>0</v>
      </c>
      <c r="M30" s="107">
        <v>0</v>
      </c>
      <c r="N30" s="107">
        <v>0</v>
      </c>
      <c r="O30" s="108">
        <v>51.93</v>
      </c>
      <c r="P30" s="107">
        <v>0.1</v>
      </c>
      <c r="Q30" s="109">
        <f t="shared" si="3"/>
        <v>3406.2499999999995</v>
      </c>
      <c r="R30" s="210"/>
    </row>
    <row r="31" spans="4:20" x14ac:dyDescent="0.25">
      <c r="D31" s="99">
        <v>2018</v>
      </c>
      <c r="E31" s="108">
        <v>74.95</v>
      </c>
      <c r="F31" s="108">
        <v>216.92</v>
      </c>
      <c r="G31" s="108">
        <v>796.2</v>
      </c>
      <c r="H31" s="108">
        <v>438.48</v>
      </c>
      <c r="I31" s="108">
        <v>70.86</v>
      </c>
      <c r="J31" s="108">
        <v>5.24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4.4400000000000004</v>
      </c>
      <c r="Q31" s="117">
        <f>SUM(E31:P31)</f>
        <v>1607.0900000000001</v>
      </c>
      <c r="R31" s="210"/>
    </row>
    <row r="32" spans="4:20" x14ac:dyDescent="0.25">
      <c r="D32" s="99">
        <v>2019</v>
      </c>
      <c r="E32" s="108">
        <v>82.92</v>
      </c>
      <c r="F32" s="108">
        <v>251.52</v>
      </c>
      <c r="G32" s="108">
        <v>500.51</v>
      </c>
      <c r="H32" s="108">
        <v>1216.49</v>
      </c>
      <c r="I32" s="108">
        <v>1565.61</v>
      </c>
      <c r="J32" s="108">
        <v>0.8</v>
      </c>
      <c r="K32" s="108">
        <v>0</v>
      </c>
      <c r="L32" s="108">
        <v>0</v>
      </c>
      <c r="M32" s="108">
        <v>0</v>
      </c>
      <c r="N32" s="108">
        <v>0</v>
      </c>
      <c r="O32" s="108">
        <v>0</v>
      </c>
      <c r="P32" s="168">
        <v>0</v>
      </c>
      <c r="Q32" s="169">
        <f>SUM(E32:P32)</f>
        <v>3617.8500000000004</v>
      </c>
      <c r="R32" s="210"/>
    </row>
    <row r="33" spans="4:18" x14ac:dyDescent="0.25">
      <c r="D33" s="99">
        <v>2020</v>
      </c>
      <c r="E33" s="108">
        <v>42</v>
      </c>
      <c r="F33" s="108">
        <v>277.68</v>
      </c>
      <c r="G33" s="108">
        <v>720.85</v>
      </c>
      <c r="H33" s="108">
        <v>646.42999999999995</v>
      </c>
      <c r="I33" s="108">
        <v>198.16</v>
      </c>
      <c r="J33" s="108">
        <v>16.47</v>
      </c>
      <c r="K33" s="108">
        <v>0</v>
      </c>
      <c r="L33" s="108">
        <v>0</v>
      </c>
      <c r="M33" s="108">
        <v>0</v>
      </c>
      <c r="N33" s="108">
        <v>0</v>
      </c>
      <c r="O33" s="61">
        <v>0.52</v>
      </c>
      <c r="P33" s="219">
        <v>6.2</v>
      </c>
      <c r="Q33" s="117">
        <f>SUM(E33:P33)</f>
        <v>1908.3100000000002</v>
      </c>
      <c r="R33" s="210"/>
    </row>
    <row r="34" spans="4:18" ht="15.75" thickBot="1" x14ac:dyDescent="0.3">
      <c r="D34" s="46">
        <v>2021</v>
      </c>
      <c r="E34" s="224">
        <v>20.291</v>
      </c>
      <c r="F34" s="250">
        <v>720.88229999999999</v>
      </c>
      <c r="G34" s="224">
        <v>1144.2090000000001</v>
      </c>
      <c r="H34" s="250">
        <v>876.21299999999997</v>
      </c>
      <c r="I34" s="47"/>
      <c r="J34" s="47"/>
      <c r="K34" s="47"/>
      <c r="L34" s="47"/>
      <c r="M34" s="47"/>
      <c r="N34" s="47"/>
      <c r="O34" s="218"/>
      <c r="P34" s="218"/>
      <c r="Q34" s="249">
        <f>SUM(E34:P34)</f>
        <v>2761.5953</v>
      </c>
      <c r="R34" s="210"/>
    </row>
    <row r="35" spans="4:18" ht="15.75" thickBot="1" x14ac:dyDescent="0.3">
      <c r="D35" s="110" t="s">
        <v>56</v>
      </c>
      <c r="E35" s="28">
        <f t="shared" ref="E35:P35" si="4">AVERAGE(E22:E34)</f>
        <v>47.297000000000011</v>
      </c>
      <c r="F35" s="28">
        <f t="shared" si="4"/>
        <v>230.05786923076923</v>
      </c>
      <c r="G35" s="28">
        <f t="shared" si="4"/>
        <v>595.94761538461546</v>
      </c>
      <c r="H35" s="28">
        <f t="shared" si="4"/>
        <v>808.851</v>
      </c>
      <c r="I35" s="28">
        <f t="shared" si="4"/>
        <v>259.93416666666661</v>
      </c>
      <c r="J35" s="28">
        <f t="shared" si="4"/>
        <v>9.6258333333333326</v>
      </c>
      <c r="K35" s="28">
        <f t="shared" si="4"/>
        <v>5.8333333333333327E-2</v>
      </c>
      <c r="L35" s="28">
        <f t="shared" si="4"/>
        <v>0</v>
      </c>
      <c r="M35" s="28">
        <f t="shared" si="4"/>
        <v>0</v>
      </c>
      <c r="N35" s="28">
        <f t="shared" si="4"/>
        <v>0</v>
      </c>
      <c r="O35" s="28">
        <f t="shared" si="4"/>
        <v>5.229166666666667</v>
      </c>
      <c r="P35" s="28">
        <f t="shared" si="4"/>
        <v>6.7108333333333325</v>
      </c>
      <c r="Q35" s="29">
        <f>AVERAGE(Q22:Q34)</f>
        <v>1942.0534846153848</v>
      </c>
      <c r="R35" s="104"/>
    </row>
    <row r="39" spans="4:18" x14ac:dyDescent="0.25">
      <c r="I39" s="167"/>
    </row>
    <row r="66" spans="4:17" x14ac:dyDescent="0.2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8" spans="4:17" x14ac:dyDescent="0.25"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4:17" x14ac:dyDescent="0.25"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4:17" x14ac:dyDescent="0.25"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4:17" x14ac:dyDescent="0.25"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4:17" x14ac:dyDescent="0.2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4:17" x14ac:dyDescent="0.25"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</row>
    <row r="74" spans="4:17" x14ac:dyDescent="0.25"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4:17" x14ac:dyDescent="0.25"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4:17" x14ac:dyDescent="0.25"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4:17" x14ac:dyDescent="0.25"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4:17" x14ac:dyDescent="0.25"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4:17" x14ac:dyDescent="0.25"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4:17" x14ac:dyDescent="0.25"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4:17" x14ac:dyDescent="0.25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4:17" x14ac:dyDescent="0.25"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</row>
    <row r="83" spans="4:17" x14ac:dyDescent="0.25"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4:17" x14ac:dyDescent="0.25"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4:17" x14ac:dyDescent="0.25"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4:17" x14ac:dyDescent="0.25"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4:17" x14ac:dyDescent="0.25"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4:17" x14ac:dyDescent="0.25"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4:17" x14ac:dyDescent="0.25"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4:17" x14ac:dyDescent="0.25"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4:17" x14ac:dyDescent="0.25"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</sheetData>
  <mergeCells count="2">
    <mergeCell ref="D2:Q2"/>
    <mergeCell ref="D20:Q20"/>
  </mergeCells>
  <conditionalFormatting sqref="E4:E12">
    <cfRule type="iconSet" priority="8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{A91354BD-CA43-45EB-AA5C-B97C8DE1B7C9}</x14:id>
        </ext>
      </extLst>
    </cfRule>
  </conditionalFormatting>
  <conditionalFormatting sqref="F4:F12">
    <cfRule type="iconSet" priority="8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{13F2C6E6-D1CC-4724-BEE4-65E6216809F4}</x14:id>
        </ext>
      </extLst>
    </cfRule>
  </conditionalFormatting>
  <conditionalFormatting sqref="G4:G12">
    <cfRule type="iconSet" priority="7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{7554B51F-E3C5-4728-BEE4-2F615A047001}</x14:id>
        </ext>
      </extLst>
    </cfRule>
  </conditionalFormatting>
  <conditionalFormatting sqref="H4:H12">
    <cfRule type="iconSet" priority="7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{7EFA9AC4-090C-4E3B-97ED-A5C43927038B}</x14:id>
        </ext>
      </extLst>
    </cfRule>
  </conditionalFormatting>
  <conditionalFormatting sqref="I4:I12">
    <cfRule type="iconSet" priority="7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{065EB58B-420C-4882-B7E6-41133E72AA6A}</x14:id>
        </ext>
      </extLst>
    </cfRule>
  </conditionalFormatting>
  <conditionalFormatting sqref="J4:J12">
    <cfRule type="iconSet" priority="7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{B7665585-1CF9-4FCB-A4E2-1997C1AA80B6}</x14:id>
        </ext>
      </extLst>
    </cfRule>
  </conditionalFormatting>
  <conditionalFormatting sqref="K4:K12">
    <cfRule type="iconSet" priority="7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{41651DB5-DFFA-4841-BD3D-30AA77874977}</x14:id>
        </ext>
      </extLst>
    </cfRule>
  </conditionalFormatting>
  <conditionalFormatting sqref="L4:L12">
    <cfRule type="iconSet" priority="7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{E33188CE-0B1B-424A-A093-1D804F146E92}</x14:id>
        </ext>
      </extLst>
    </cfRule>
  </conditionalFormatting>
  <conditionalFormatting sqref="M4:M12">
    <cfRule type="iconSet" priority="7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{4ECD4EB3-F3D4-4315-BED0-A5912A53F7DD}</x14:id>
        </ext>
      </extLst>
    </cfRule>
  </conditionalFormatting>
  <conditionalFormatting sqref="N4:N12">
    <cfRule type="iconSet" priority="7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{0B11EEA7-9524-4895-83E3-B4DD1DC0D95C}</x14:id>
        </ext>
      </extLst>
    </cfRule>
  </conditionalFormatting>
  <conditionalFormatting sqref="O4:O12">
    <cfRule type="iconSet" priority="7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{8209B26F-FAE4-4912-A1ED-E8711BFA1986}</x14:id>
        </ext>
      </extLst>
    </cfRule>
  </conditionalFormatting>
  <conditionalFormatting sqref="P4:P12">
    <cfRule type="iconSet" priority="7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{50DDB34B-E2EE-40E5-8830-88387D617A5E}</x14:id>
        </ext>
      </extLst>
    </cfRule>
  </conditionalFormatting>
  <conditionalFormatting sqref="Q4:Q16">
    <cfRule type="iconSet" priority="6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{5E384BA2-7C63-4B14-9959-83C8DA2BAD41}</x14:id>
        </ext>
      </extLst>
    </cfRule>
  </conditionalFormatting>
  <conditionalFormatting sqref="E35:P35">
    <cfRule type="iconSet" priority="5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8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{AA0B546F-A501-4204-B58E-50F5A2EA47C9}</x14:id>
        </ext>
      </extLst>
    </cfRule>
  </conditionalFormatting>
  <conditionalFormatting sqref="E22:E34">
    <cfRule type="iconSet" priority="6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{C6EF9B99-4343-4C6F-8D21-3D6ACA6D8BE7}</x14:id>
        </ext>
      </extLst>
    </cfRule>
  </conditionalFormatting>
  <conditionalFormatting sqref="F22:F34">
    <cfRule type="iconSet" priority="6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{ED39C62C-130C-4A72-B4A1-F88645F24C5C}</x14:id>
        </ext>
      </extLst>
    </cfRule>
  </conditionalFormatting>
  <conditionalFormatting sqref="G22:G34">
    <cfRule type="iconSet" priority="6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{4556DB85-DE20-486C-B34A-B17732160DEF}</x14:id>
        </ext>
      </extLst>
    </cfRule>
  </conditionalFormatting>
  <conditionalFormatting sqref="H22:H34">
    <cfRule type="iconSet" priority="6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{41420E2B-F2AC-4EA3-8F65-AE482EC46B9E}</x14:id>
        </ext>
      </extLst>
    </cfRule>
  </conditionalFormatting>
  <conditionalFormatting sqref="I22:I34">
    <cfRule type="iconSet" priority="6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{37F9DFB8-70A8-4340-98D2-925EB9274D7B}</x14:id>
        </ext>
      </extLst>
    </cfRule>
  </conditionalFormatting>
  <conditionalFormatting sqref="J22:J34">
    <cfRule type="iconSet" priority="6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{8AE9E76F-A194-442A-BC4D-8A9A6800AEDF}</x14:id>
        </ext>
      </extLst>
    </cfRule>
  </conditionalFormatting>
  <conditionalFormatting sqref="K22:K34">
    <cfRule type="iconSet" priority="5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{5F6FBAD5-4759-4DF6-9FDD-52F12C4CC635}</x14:id>
        </ext>
      </extLst>
    </cfRule>
  </conditionalFormatting>
  <conditionalFormatting sqref="L22:L34">
    <cfRule type="iconSet" priority="5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{4BCD9723-AA47-43D1-B372-53E7F1C8C563}</x14:id>
        </ext>
      </extLst>
    </cfRule>
  </conditionalFormatting>
  <conditionalFormatting sqref="M22:M34">
    <cfRule type="iconSet" priority="5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{1B22CCA5-3958-402C-A144-61079070859A}</x14:id>
        </ext>
      </extLst>
    </cfRule>
  </conditionalFormatting>
  <conditionalFormatting sqref="N22:N34">
    <cfRule type="iconSet" priority="5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{E85FD090-49EE-44A8-B3DC-F920B1C2AD1F}</x14:id>
        </ext>
      </extLst>
    </cfRule>
  </conditionalFormatting>
  <conditionalFormatting sqref="O22:O34">
    <cfRule type="iconSet" priority="5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{8DDC7014-4B2B-45D1-955E-4C402F41CF6C}</x14:id>
        </ext>
      </extLst>
    </cfRule>
  </conditionalFormatting>
  <conditionalFormatting sqref="P22:P34">
    <cfRule type="iconSet" priority="5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{8FF212EF-5EE1-4AAA-AA7A-1A978D809DEF}</x14:id>
        </ext>
      </extLst>
    </cfRule>
  </conditionalFormatting>
  <conditionalFormatting sqref="Q22:Q34">
    <cfRule type="iconSet" priority="5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{0563EDEE-5236-4051-B394-3D5730742C82}</x14:id>
        </ext>
      </extLst>
    </cfRule>
  </conditionalFormatting>
  <conditionalFormatting sqref="E17:P17 E19:P19">
    <cfRule type="dataBar" priority="18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{269658C7-36C0-43C7-8ACE-9CCE321991DA}</x14:id>
        </ext>
      </extLst>
    </cfRule>
    <cfRule type="iconSet" priority="188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3:E16">
    <cfRule type="iconSet" priority="1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{5CEE0EE7-1805-4465-962E-EDC61FBA40E4}</x14:id>
        </ext>
      </extLst>
    </cfRule>
  </conditionalFormatting>
  <conditionalFormatting sqref="F13:F16">
    <cfRule type="iconSet" priority="1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{A8170DB1-B45C-4458-B23C-32CD11D79AF3}</x14:id>
        </ext>
      </extLst>
    </cfRule>
  </conditionalFormatting>
  <conditionalFormatting sqref="G13:G16">
    <cfRule type="iconSet" priority="1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{0572D1A5-84CE-4D9F-A08A-D913C7E9449C}</x14:id>
        </ext>
      </extLst>
    </cfRule>
  </conditionalFormatting>
  <conditionalFormatting sqref="H13:H16">
    <cfRule type="iconSet" priority="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{4F6D0AA1-141C-459E-BB1E-A3802875051D}</x14:id>
        </ext>
      </extLst>
    </cfRule>
  </conditionalFormatting>
  <conditionalFormatting sqref="I13:I16">
    <cfRule type="iconSet" priority="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{3A0A9E02-7FC3-42BC-8477-13687ABAC254}</x14:id>
        </ext>
      </extLst>
    </cfRule>
  </conditionalFormatting>
  <conditionalFormatting sqref="J13:J16">
    <cfRule type="iconSet" priority="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{1E5EA520-0623-4ED3-96E3-D0FF0EEB9D1E}</x14:id>
        </ext>
      </extLst>
    </cfRule>
  </conditionalFormatting>
  <conditionalFormatting sqref="K13:K16">
    <cfRule type="iconSet" priority="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{174C5201-F675-444F-BD17-0DACE0E699A9}</x14:id>
        </ext>
      </extLst>
    </cfRule>
  </conditionalFormatting>
  <conditionalFormatting sqref="L13:L16">
    <cfRule type="iconSet" priority="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{952ED102-AC9C-45F7-98EA-2F98DC2DE636}</x14:id>
        </ext>
      </extLst>
    </cfRule>
  </conditionalFormatting>
  <conditionalFormatting sqref="M13:M16">
    <cfRule type="iconSet" priority="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{35ACFBE5-5FD0-463D-8DBE-F4FA2C162D7D}</x14:id>
        </ext>
      </extLst>
    </cfRule>
  </conditionalFormatting>
  <conditionalFormatting sqref="N13:N16">
    <cfRule type="iconSet" priority="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{C98D4408-84E3-43C7-B877-2ECFFA072497}</x14:id>
        </ext>
      </extLst>
    </cfRule>
  </conditionalFormatting>
  <conditionalFormatting sqref="O13:O16">
    <cfRule type="iconSet" priority="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{FB5A9B2E-1B4D-4E9D-805F-D0A1DCAD84F5}</x14:id>
        </ext>
      </extLst>
    </cfRule>
  </conditionalFormatting>
  <conditionalFormatting sqref="P13:P16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{C1832882-7C47-4D5C-B233-EDACFB6B9A3C}</x14:id>
        </ext>
      </extLst>
    </cfRule>
  </conditionalFormatting>
  <pageMargins left="0.7" right="0.7" top="0.75" bottom="0.75" header="0.3" footer="0.3"/>
  <pageSetup paperSize="9" scale="97" orientation="landscape" r:id="rId1"/>
  <ignoredErrors>
    <ignoredError sqref="Q13:Q16 Q22:Q34 Q4:Q1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1354BD-CA43-45EB-AA5C-B97C8DE1B7C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E4:E12</xm:sqref>
        </x14:conditionalFormatting>
        <x14:conditionalFormatting xmlns:xm="http://schemas.microsoft.com/office/excel/2006/main">
          <x14:cfRule type="dataBar" id="{13F2C6E6-D1CC-4724-BEE4-65E6216809F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7554B51F-E3C5-4728-BEE4-2F615A04700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G4:G12</xm:sqref>
        </x14:conditionalFormatting>
        <x14:conditionalFormatting xmlns:xm="http://schemas.microsoft.com/office/excel/2006/main">
          <x14:cfRule type="dataBar" id="{7EFA9AC4-090C-4E3B-97ED-A5C43927038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H4:H12</xm:sqref>
        </x14:conditionalFormatting>
        <x14:conditionalFormatting xmlns:xm="http://schemas.microsoft.com/office/excel/2006/main">
          <x14:cfRule type="dataBar" id="{065EB58B-420C-4882-B7E6-41133E72AA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I4:I12</xm:sqref>
        </x14:conditionalFormatting>
        <x14:conditionalFormatting xmlns:xm="http://schemas.microsoft.com/office/excel/2006/main">
          <x14:cfRule type="dataBar" id="{B7665585-1CF9-4FCB-A4E2-1997C1AA80B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J4:J12</xm:sqref>
        </x14:conditionalFormatting>
        <x14:conditionalFormatting xmlns:xm="http://schemas.microsoft.com/office/excel/2006/main">
          <x14:cfRule type="dataBar" id="{41651DB5-DFFA-4841-BD3D-30AA7787497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K4:K12</xm:sqref>
        </x14:conditionalFormatting>
        <x14:conditionalFormatting xmlns:xm="http://schemas.microsoft.com/office/excel/2006/main">
          <x14:cfRule type="dataBar" id="{E33188CE-0B1B-424A-A093-1D804F146E9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L4:L12</xm:sqref>
        </x14:conditionalFormatting>
        <x14:conditionalFormatting xmlns:xm="http://schemas.microsoft.com/office/excel/2006/main">
          <x14:cfRule type="dataBar" id="{4ECD4EB3-F3D4-4315-BED0-A5912A53F7D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M4:M12</xm:sqref>
        </x14:conditionalFormatting>
        <x14:conditionalFormatting xmlns:xm="http://schemas.microsoft.com/office/excel/2006/main">
          <x14:cfRule type="dataBar" id="{0B11EEA7-9524-4895-83E3-B4DD1DC0D95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N4:N12</xm:sqref>
        </x14:conditionalFormatting>
        <x14:conditionalFormatting xmlns:xm="http://schemas.microsoft.com/office/excel/2006/main">
          <x14:cfRule type="dataBar" id="{8209B26F-FAE4-4912-A1ED-E8711BFA198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O4:O12</xm:sqref>
        </x14:conditionalFormatting>
        <x14:conditionalFormatting xmlns:xm="http://schemas.microsoft.com/office/excel/2006/main">
          <x14:cfRule type="dataBar" id="{50DDB34B-E2EE-40E5-8830-88387D617A5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P4:P12</xm:sqref>
        </x14:conditionalFormatting>
        <x14:conditionalFormatting xmlns:xm="http://schemas.microsoft.com/office/excel/2006/main">
          <x14:cfRule type="dataBar" id="{5E384BA2-7C63-4B14-9959-83C8DA2BAD4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Q4:Q16</xm:sqref>
        </x14:conditionalFormatting>
        <x14:conditionalFormatting xmlns:xm="http://schemas.microsoft.com/office/excel/2006/main">
          <x14:cfRule type="dataBar" id="{AA0B546F-A501-4204-B58E-50F5A2EA47C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E35:P35</xm:sqref>
        </x14:conditionalFormatting>
        <x14:conditionalFormatting xmlns:xm="http://schemas.microsoft.com/office/excel/2006/main">
          <x14:cfRule type="dataBar" id="{C6EF9B99-4343-4C6F-8D21-3D6ACA6D8B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E22:E34</xm:sqref>
        </x14:conditionalFormatting>
        <x14:conditionalFormatting xmlns:xm="http://schemas.microsoft.com/office/excel/2006/main">
          <x14:cfRule type="dataBar" id="{ED39C62C-130C-4A72-B4A1-F88645F24C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F22:F34</xm:sqref>
        </x14:conditionalFormatting>
        <x14:conditionalFormatting xmlns:xm="http://schemas.microsoft.com/office/excel/2006/main">
          <x14:cfRule type="dataBar" id="{4556DB85-DE20-486C-B34A-B17732160D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G22:G34</xm:sqref>
        </x14:conditionalFormatting>
        <x14:conditionalFormatting xmlns:xm="http://schemas.microsoft.com/office/excel/2006/main">
          <x14:cfRule type="dataBar" id="{41420E2B-F2AC-4EA3-8F65-AE482EC46B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H22:H34</xm:sqref>
        </x14:conditionalFormatting>
        <x14:conditionalFormatting xmlns:xm="http://schemas.microsoft.com/office/excel/2006/main">
          <x14:cfRule type="dataBar" id="{37F9DFB8-70A8-4340-98D2-925EB9274D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I22:I34</xm:sqref>
        </x14:conditionalFormatting>
        <x14:conditionalFormatting xmlns:xm="http://schemas.microsoft.com/office/excel/2006/main">
          <x14:cfRule type="dataBar" id="{8AE9E76F-A194-442A-BC4D-8A9A6800AED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J22:J34</xm:sqref>
        </x14:conditionalFormatting>
        <x14:conditionalFormatting xmlns:xm="http://schemas.microsoft.com/office/excel/2006/main">
          <x14:cfRule type="dataBar" id="{5F6FBAD5-4759-4DF6-9FDD-52F12C4CC6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K22:K34</xm:sqref>
        </x14:conditionalFormatting>
        <x14:conditionalFormatting xmlns:xm="http://schemas.microsoft.com/office/excel/2006/main">
          <x14:cfRule type="dataBar" id="{4BCD9723-AA47-43D1-B372-53E7F1C8C56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L22:L34</xm:sqref>
        </x14:conditionalFormatting>
        <x14:conditionalFormatting xmlns:xm="http://schemas.microsoft.com/office/excel/2006/main">
          <x14:cfRule type="dataBar" id="{1B22CCA5-3958-402C-A144-61079070859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M22:M34</xm:sqref>
        </x14:conditionalFormatting>
        <x14:conditionalFormatting xmlns:xm="http://schemas.microsoft.com/office/excel/2006/main">
          <x14:cfRule type="dataBar" id="{E85FD090-49EE-44A8-B3DC-F920B1C2AD1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N22:N34</xm:sqref>
        </x14:conditionalFormatting>
        <x14:conditionalFormatting xmlns:xm="http://schemas.microsoft.com/office/excel/2006/main">
          <x14:cfRule type="dataBar" id="{8DDC7014-4B2B-45D1-955E-4C402F41CF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O22:O34</xm:sqref>
        </x14:conditionalFormatting>
        <x14:conditionalFormatting xmlns:xm="http://schemas.microsoft.com/office/excel/2006/main">
          <x14:cfRule type="dataBar" id="{8FF212EF-5EE1-4AAA-AA7A-1A978D809D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P22:P34</xm:sqref>
        </x14:conditionalFormatting>
        <x14:conditionalFormatting xmlns:xm="http://schemas.microsoft.com/office/excel/2006/main">
          <x14:cfRule type="dataBar" id="{0563EDEE-5236-4051-B394-3D5730742C8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Q22:Q34</xm:sqref>
        </x14:conditionalFormatting>
        <x14:conditionalFormatting xmlns:xm="http://schemas.microsoft.com/office/excel/2006/main">
          <x14:cfRule type="dataBar" id="{269658C7-36C0-43C7-8ACE-9CCE321991D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E17:P17 E19:P19</xm:sqref>
        </x14:conditionalFormatting>
        <x14:conditionalFormatting xmlns:xm="http://schemas.microsoft.com/office/excel/2006/main">
          <x14:cfRule type="dataBar" id="{5CEE0EE7-1805-4465-962E-EDC61FBA40E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E13:E16</xm:sqref>
        </x14:conditionalFormatting>
        <x14:conditionalFormatting xmlns:xm="http://schemas.microsoft.com/office/excel/2006/main">
          <x14:cfRule type="dataBar" id="{A8170DB1-B45C-4458-B23C-32CD11D79AF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F13:F16</xm:sqref>
        </x14:conditionalFormatting>
        <x14:conditionalFormatting xmlns:xm="http://schemas.microsoft.com/office/excel/2006/main">
          <x14:cfRule type="dataBar" id="{0572D1A5-84CE-4D9F-A08A-D913C7E9449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G13:G16</xm:sqref>
        </x14:conditionalFormatting>
        <x14:conditionalFormatting xmlns:xm="http://schemas.microsoft.com/office/excel/2006/main">
          <x14:cfRule type="dataBar" id="{4F6D0AA1-141C-459E-BB1E-A3802875051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H13:H16</xm:sqref>
        </x14:conditionalFormatting>
        <x14:conditionalFormatting xmlns:xm="http://schemas.microsoft.com/office/excel/2006/main">
          <x14:cfRule type="dataBar" id="{3A0A9E02-7FC3-42BC-8477-13687ABAC25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I13:I16</xm:sqref>
        </x14:conditionalFormatting>
        <x14:conditionalFormatting xmlns:xm="http://schemas.microsoft.com/office/excel/2006/main">
          <x14:cfRule type="dataBar" id="{1E5EA520-0623-4ED3-96E3-D0FF0EEB9D1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J13:J16</xm:sqref>
        </x14:conditionalFormatting>
        <x14:conditionalFormatting xmlns:xm="http://schemas.microsoft.com/office/excel/2006/main">
          <x14:cfRule type="dataBar" id="{174C5201-F675-444F-BD17-0DACE0E699A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K13:K16</xm:sqref>
        </x14:conditionalFormatting>
        <x14:conditionalFormatting xmlns:xm="http://schemas.microsoft.com/office/excel/2006/main">
          <x14:cfRule type="dataBar" id="{952ED102-AC9C-45F7-98EA-2F98DC2DE63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L13:L16</xm:sqref>
        </x14:conditionalFormatting>
        <x14:conditionalFormatting xmlns:xm="http://schemas.microsoft.com/office/excel/2006/main">
          <x14:cfRule type="dataBar" id="{35ACFBE5-5FD0-463D-8DBE-F4FA2C162D7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M13:M16</xm:sqref>
        </x14:conditionalFormatting>
        <x14:conditionalFormatting xmlns:xm="http://schemas.microsoft.com/office/excel/2006/main">
          <x14:cfRule type="dataBar" id="{C98D4408-84E3-43C7-B877-2ECFFA07249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N13:N16</xm:sqref>
        </x14:conditionalFormatting>
        <x14:conditionalFormatting xmlns:xm="http://schemas.microsoft.com/office/excel/2006/main">
          <x14:cfRule type="dataBar" id="{FB5A9B2E-1B4D-4E9D-805F-D0A1DCAD84F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O13:O16</xm:sqref>
        </x14:conditionalFormatting>
        <x14:conditionalFormatting xmlns:xm="http://schemas.microsoft.com/office/excel/2006/main">
          <x14:cfRule type="dataBar" id="{C1832882-7C47-4D5C-B233-EDACFB6B9A3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P13:P16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35"/>
  <sheetViews>
    <sheetView topLeftCell="A49" zoomScale="69" zoomScaleNormal="69" workbookViewId="0">
      <selection activeCell="K94" sqref="K94"/>
    </sheetView>
  </sheetViews>
  <sheetFormatPr baseColWidth="10" defaultRowHeight="15" x14ac:dyDescent="0.25"/>
  <cols>
    <col min="2" max="2" width="29.5703125" style="2" bestFit="1" customWidth="1"/>
    <col min="3" max="9" width="13.85546875" style="2" customWidth="1"/>
    <col min="10" max="10" width="13.7109375" style="2" customWidth="1"/>
    <col min="11" max="11" width="13.85546875" style="2" customWidth="1"/>
    <col min="12" max="12" width="13.7109375" style="2" customWidth="1"/>
    <col min="13" max="13" width="14.140625" style="2" customWidth="1"/>
    <col min="14" max="14" width="13.85546875" style="2" customWidth="1"/>
    <col min="15" max="15" width="13.7109375" style="2" customWidth="1"/>
    <col min="16" max="24" width="13.85546875" style="2" customWidth="1"/>
    <col min="25" max="25" width="14.42578125" style="2" bestFit="1" customWidth="1"/>
  </cols>
  <sheetData>
    <row r="1" spans="2:25" ht="15.75" thickBot="1" x14ac:dyDescent="0.3"/>
    <row r="2" spans="2:25" ht="16.5" thickBot="1" x14ac:dyDescent="0.3">
      <c r="B2" s="335" t="s">
        <v>99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7"/>
    </row>
    <row r="3" spans="2:25" x14ac:dyDescent="0.25">
      <c r="B3" s="229" t="s">
        <v>40</v>
      </c>
      <c r="C3" s="230">
        <v>1999</v>
      </c>
      <c r="D3" s="230">
        <v>2000</v>
      </c>
      <c r="E3" s="230">
        <v>2001</v>
      </c>
      <c r="F3" s="230">
        <v>2002</v>
      </c>
      <c r="G3" s="230">
        <v>2003</v>
      </c>
      <c r="H3" s="230">
        <v>2004</v>
      </c>
      <c r="I3" s="230">
        <v>2005</v>
      </c>
      <c r="J3" s="230">
        <v>2006</v>
      </c>
      <c r="K3" s="230">
        <v>2007</v>
      </c>
      <c r="L3" s="230">
        <v>2008</v>
      </c>
      <c r="M3" s="230">
        <v>2009</v>
      </c>
      <c r="N3" s="230">
        <v>2010</v>
      </c>
      <c r="O3" s="230">
        <v>2011</v>
      </c>
      <c r="P3" s="230">
        <v>2012</v>
      </c>
      <c r="Q3" s="230">
        <v>2013</v>
      </c>
      <c r="R3" s="230">
        <v>2014</v>
      </c>
      <c r="S3" s="230">
        <v>2015</v>
      </c>
      <c r="T3" s="230">
        <v>2016</v>
      </c>
      <c r="U3" s="230">
        <v>2017</v>
      </c>
      <c r="V3" s="230">
        <v>2018</v>
      </c>
      <c r="W3" s="230">
        <v>2019</v>
      </c>
      <c r="X3" s="230">
        <v>2020</v>
      </c>
      <c r="Y3" s="231" t="s">
        <v>6</v>
      </c>
    </row>
    <row r="4" spans="2:25" x14ac:dyDescent="0.25">
      <c r="B4" s="232" t="s">
        <v>97</v>
      </c>
      <c r="C4" s="233">
        <v>107</v>
      </c>
      <c r="D4" s="233">
        <v>88</v>
      </c>
      <c r="E4" s="233">
        <v>46</v>
      </c>
      <c r="F4" s="233">
        <v>74</v>
      </c>
      <c r="G4" s="233">
        <v>99</v>
      </c>
      <c r="H4" s="233">
        <v>45</v>
      </c>
      <c r="I4" s="233">
        <v>50</v>
      </c>
      <c r="J4" s="233">
        <v>45</v>
      </c>
      <c r="K4" s="233">
        <v>30</v>
      </c>
      <c r="L4" s="233">
        <v>68</v>
      </c>
      <c r="M4" s="233">
        <v>77</v>
      </c>
      <c r="N4" s="233">
        <v>62</v>
      </c>
      <c r="O4" s="233">
        <v>110</v>
      </c>
      <c r="P4" s="233">
        <v>58</v>
      </c>
      <c r="Q4" s="233">
        <v>63</v>
      </c>
      <c r="R4" s="233">
        <v>31</v>
      </c>
      <c r="S4" s="233">
        <v>25</v>
      </c>
      <c r="T4" s="233">
        <v>85</v>
      </c>
      <c r="U4" s="233">
        <v>78</v>
      </c>
      <c r="V4" s="233">
        <v>71</v>
      </c>
      <c r="W4" s="233">
        <v>62</v>
      </c>
      <c r="X4" s="233">
        <v>42</v>
      </c>
      <c r="Y4" s="234">
        <f t="shared" ref="Y4:Y38" si="0">SUM(C4:X4)</f>
        <v>1416</v>
      </c>
    </row>
    <row r="5" spans="2:25" x14ac:dyDescent="0.25">
      <c r="B5" s="232" t="s">
        <v>100</v>
      </c>
      <c r="C5" s="233">
        <v>66</v>
      </c>
      <c r="D5" s="233">
        <v>74</v>
      </c>
      <c r="E5" s="233">
        <v>50</v>
      </c>
      <c r="F5" s="233">
        <v>27</v>
      </c>
      <c r="G5" s="233">
        <v>33</v>
      </c>
      <c r="H5" s="233">
        <v>23</v>
      </c>
      <c r="I5" s="233">
        <v>47</v>
      </c>
      <c r="J5" s="233">
        <v>50</v>
      </c>
      <c r="K5" s="233">
        <v>45</v>
      </c>
      <c r="L5" s="233">
        <v>61</v>
      </c>
      <c r="M5" s="233">
        <v>39</v>
      </c>
      <c r="N5" s="233">
        <v>18</v>
      </c>
      <c r="O5" s="233">
        <v>40</v>
      </c>
      <c r="P5" s="233">
        <v>23</v>
      </c>
      <c r="Q5" s="233">
        <v>30</v>
      </c>
      <c r="R5" s="233">
        <v>26</v>
      </c>
      <c r="S5" s="233">
        <v>48</v>
      </c>
      <c r="T5" s="233">
        <v>58</v>
      </c>
      <c r="U5" s="233">
        <v>64</v>
      </c>
      <c r="V5" s="233">
        <v>35</v>
      </c>
      <c r="W5" s="233">
        <v>59</v>
      </c>
      <c r="X5" s="233">
        <v>37</v>
      </c>
      <c r="Y5" s="234">
        <f t="shared" si="0"/>
        <v>953</v>
      </c>
    </row>
    <row r="6" spans="2:25" x14ac:dyDescent="0.25">
      <c r="B6" s="232" t="s">
        <v>101</v>
      </c>
      <c r="C6" s="233">
        <v>55</v>
      </c>
      <c r="D6" s="233">
        <v>43</v>
      </c>
      <c r="E6" s="233">
        <v>25</v>
      </c>
      <c r="F6" s="233">
        <v>39</v>
      </c>
      <c r="G6" s="233">
        <v>34</v>
      </c>
      <c r="H6" s="233">
        <v>20</v>
      </c>
      <c r="I6" s="233">
        <v>24</v>
      </c>
      <c r="J6" s="233">
        <v>43</v>
      </c>
      <c r="K6" s="233">
        <v>33</v>
      </c>
      <c r="L6" s="233">
        <v>34</v>
      </c>
      <c r="M6" s="233">
        <v>46</v>
      </c>
      <c r="N6" s="233">
        <v>30</v>
      </c>
      <c r="O6" s="233">
        <v>51</v>
      </c>
      <c r="P6" s="233">
        <v>46</v>
      </c>
      <c r="Q6" s="233">
        <v>27</v>
      </c>
      <c r="R6" s="233">
        <v>29</v>
      </c>
      <c r="S6" s="233">
        <v>12</v>
      </c>
      <c r="T6" s="233">
        <v>23</v>
      </c>
      <c r="U6" s="233">
        <v>38</v>
      </c>
      <c r="V6" s="233">
        <v>17</v>
      </c>
      <c r="W6" s="233">
        <v>14</v>
      </c>
      <c r="X6" s="233">
        <v>18</v>
      </c>
      <c r="Y6" s="234">
        <f t="shared" si="0"/>
        <v>701</v>
      </c>
    </row>
    <row r="7" spans="2:25" x14ac:dyDescent="0.25">
      <c r="B7" s="232" t="s">
        <v>102</v>
      </c>
      <c r="C7" s="233">
        <v>27</v>
      </c>
      <c r="D7" s="233">
        <v>34</v>
      </c>
      <c r="E7" s="233">
        <v>14</v>
      </c>
      <c r="F7" s="233">
        <v>38</v>
      </c>
      <c r="G7" s="233">
        <v>24</v>
      </c>
      <c r="H7" s="233">
        <v>14</v>
      </c>
      <c r="I7" s="233">
        <v>31</v>
      </c>
      <c r="J7" s="233">
        <v>17</v>
      </c>
      <c r="K7" s="233">
        <v>10</v>
      </c>
      <c r="L7" s="233">
        <v>25</v>
      </c>
      <c r="M7" s="233">
        <v>2</v>
      </c>
      <c r="N7" s="233">
        <v>0</v>
      </c>
      <c r="O7" s="233">
        <v>15</v>
      </c>
      <c r="P7" s="233">
        <v>1</v>
      </c>
      <c r="Q7" s="233">
        <v>8</v>
      </c>
      <c r="R7" s="233">
        <v>4</v>
      </c>
      <c r="S7" s="233">
        <v>1</v>
      </c>
      <c r="T7" s="233">
        <v>7</v>
      </c>
      <c r="U7" s="233">
        <v>20</v>
      </c>
      <c r="V7" s="233">
        <v>11</v>
      </c>
      <c r="W7" s="233">
        <v>22</v>
      </c>
      <c r="X7" s="233">
        <v>10</v>
      </c>
      <c r="Y7" s="234">
        <f t="shared" si="0"/>
        <v>335</v>
      </c>
    </row>
    <row r="8" spans="2:25" x14ac:dyDescent="0.25">
      <c r="B8" s="232" t="s">
        <v>103</v>
      </c>
      <c r="C8" s="233">
        <v>6</v>
      </c>
      <c r="D8" s="233">
        <v>6</v>
      </c>
      <c r="E8" s="233">
        <v>6</v>
      </c>
      <c r="F8" s="233">
        <v>12</v>
      </c>
      <c r="G8" s="233">
        <v>5</v>
      </c>
      <c r="H8" s="233">
        <v>4</v>
      </c>
      <c r="I8" s="233">
        <v>5</v>
      </c>
      <c r="J8" s="233">
        <v>7</v>
      </c>
      <c r="K8" s="233">
        <v>1</v>
      </c>
      <c r="L8" s="233">
        <v>7</v>
      </c>
      <c r="M8" s="233">
        <v>10</v>
      </c>
      <c r="N8" s="233">
        <v>13</v>
      </c>
      <c r="O8" s="233">
        <v>10</v>
      </c>
      <c r="P8" s="233">
        <v>2</v>
      </c>
      <c r="Q8" s="233">
        <v>6</v>
      </c>
      <c r="R8" s="233">
        <v>3</v>
      </c>
      <c r="S8" s="233">
        <v>2</v>
      </c>
      <c r="T8" s="233">
        <v>3</v>
      </c>
      <c r="U8" s="233">
        <v>5</v>
      </c>
      <c r="V8" s="233">
        <v>1</v>
      </c>
      <c r="W8" s="233">
        <v>2</v>
      </c>
      <c r="X8" s="233">
        <v>0</v>
      </c>
      <c r="Y8" s="234">
        <f t="shared" si="0"/>
        <v>116</v>
      </c>
    </row>
    <row r="9" spans="2:25" x14ac:dyDescent="0.25">
      <c r="B9" s="232" t="s">
        <v>104</v>
      </c>
      <c r="C9" s="233">
        <v>2</v>
      </c>
      <c r="D9" s="233">
        <v>6</v>
      </c>
      <c r="E9" s="233">
        <v>3</v>
      </c>
      <c r="F9" s="233">
        <v>9</v>
      </c>
      <c r="G9" s="233">
        <v>5</v>
      </c>
      <c r="H9" s="233">
        <v>3</v>
      </c>
      <c r="I9" s="233">
        <v>4</v>
      </c>
      <c r="J9" s="233">
        <v>1</v>
      </c>
      <c r="K9" s="233">
        <v>0</v>
      </c>
      <c r="L9" s="233">
        <v>6</v>
      </c>
      <c r="M9" s="233">
        <v>4</v>
      </c>
      <c r="N9" s="233">
        <v>2</v>
      </c>
      <c r="O9" s="233">
        <v>1</v>
      </c>
      <c r="P9" s="233">
        <v>5</v>
      </c>
      <c r="Q9" s="233">
        <v>4</v>
      </c>
      <c r="R9" s="233">
        <v>2</v>
      </c>
      <c r="S9" s="233">
        <v>5</v>
      </c>
      <c r="T9" s="233">
        <v>6</v>
      </c>
      <c r="U9" s="233">
        <v>10</v>
      </c>
      <c r="V9" s="233">
        <v>6</v>
      </c>
      <c r="W9" s="233">
        <v>8</v>
      </c>
      <c r="X9" s="233">
        <v>3</v>
      </c>
      <c r="Y9" s="234">
        <f t="shared" si="0"/>
        <v>95</v>
      </c>
    </row>
    <row r="10" spans="2:25" x14ac:dyDescent="0.25">
      <c r="B10" s="232" t="s">
        <v>105</v>
      </c>
      <c r="C10" s="233">
        <v>2</v>
      </c>
      <c r="D10" s="233">
        <v>2</v>
      </c>
      <c r="E10" s="233">
        <v>1</v>
      </c>
      <c r="F10" s="233">
        <v>4</v>
      </c>
      <c r="G10" s="233">
        <v>3</v>
      </c>
      <c r="H10" s="233">
        <v>4</v>
      </c>
      <c r="I10" s="233">
        <v>7</v>
      </c>
      <c r="J10" s="233">
        <v>2</v>
      </c>
      <c r="K10" s="233">
        <v>1</v>
      </c>
      <c r="L10" s="233">
        <v>3</v>
      </c>
      <c r="M10" s="233">
        <v>1</v>
      </c>
      <c r="N10" s="233">
        <v>2</v>
      </c>
      <c r="O10" s="233">
        <v>5</v>
      </c>
      <c r="P10" s="233">
        <v>3</v>
      </c>
      <c r="Q10" s="233">
        <v>3</v>
      </c>
      <c r="R10" s="233">
        <v>3</v>
      </c>
      <c r="S10" s="233">
        <v>1</v>
      </c>
      <c r="T10" s="233">
        <v>1</v>
      </c>
      <c r="U10" s="233">
        <v>1</v>
      </c>
      <c r="V10" s="233">
        <v>1</v>
      </c>
      <c r="W10" s="233">
        <v>2</v>
      </c>
      <c r="X10" s="233">
        <v>1</v>
      </c>
      <c r="Y10" s="234">
        <f t="shared" si="0"/>
        <v>53</v>
      </c>
    </row>
    <row r="11" spans="2:25" x14ac:dyDescent="0.25">
      <c r="B11" s="232" t="s">
        <v>106</v>
      </c>
      <c r="C11" s="233">
        <v>1</v>
      </c>
      <c r="D11" s="233">
        <v>1</v>
      </c>
      <c r="E11" s="233">
        <v>0</v>
      </c>
      <c r="F11" s="233">
        <v>3</v>
      </c>
      <c r="G11" s="233">
        <v>2</v>
      </c>
      <c r="H11" s="233">
        <v>1</v>
      </c>
      <c r="I11" s="233">
        <v>1</v>
      </c>
      <c r="J11" s="233">
        <v>5</v>
      </c>
      <c r="K11" s="233">
        <v>2</v>
      </c>
      <c r="L11" s="233">
        <v>3</v>
      </c>
      <c r="M11" s="233">
        <v>1</v>
      </c>
      <c r="N11" s="233">
        <v>2</v>
      </c>
      <c r="O11" s="233">
        <v>2</v>
      </c>
      <c r="P11" s="233">
        <v>3</v>
      </c>
      <c r="Q11" s="233">
        <v>1</v>
      </c>
      <c r="R11" s="233">
        <v>1</v>
      </c>
      <c r="S11" s="233">
        <v>2</v>
      </c>
      <c r="T11" s="233">
        <v>1</v>
      </c>
      <c r="U11" s="233">
        <v>4</v>
      </c>
      <c r="V11" s="233">
        <v>0</v>
      </c>
      <c r="W11" s="233">
        <v>1</v>
      </c>
      <c r="X11" s="233">
        <v>0</v>
      </c>
      <c r="Y11" s="234">
        <f t="shared" si="0"/>
        <v>37</v>
      </c>
    </row>
    <row r="12" spans="2:25" x14ac:dyDescent="0.25">
      <c r="B12" s="232" t="s">
        <v>107</v>
      </c>
      <c r="C12" s="233">
        <v>5</v>
      </c>
      <c r="D12" s="233">
        <v>3</v>
      </c>
      <c r="E12" s="233">
        <v>2</v>
      </c>
      <c r="F12" s="233">
        <v>4</v>
      </c>
      <c r="G12" s="233">
        <v>4</v>
      </c>
      <c r="H12" s="233">
        <v>7</v>
      </c>
      <c r="I12" s="233">
        <v>4</v>
      </c>
      <c r="J12" s="233">
        <v>0</v>
      </c>
      <c r="K12" s="233">
        <v>1</v>
      </c>
      <c r="L12" s="233">
        <v>1</v>
      </c>
      <c r="M12" s="233">
        <v>0</v>
      </c>
      <c r="N12" s="233">
        <v>0</v>
      </c>
      <c r="O12" s="233">
        <v>0</v>
      </c>
      <c r="P12" s="233">
        <v>0</v>
      </c>
      <c r="Q12" s="233">
        <v>2</v>
      </c>
      <c r="R12" s="233">
        <v>0</v>
      </c>
      <c r="S12" s="233">
        <v>0</v>
      </c>
      <c r="T12" s="233">
        <v>3</v>
      </c>
      <c r="U12" s="233">
        <v>1</v>
      </c>
      <c r="V12" s="233">
        <v>0</v>
      </c>
      <c r="W12" s="233">
        <v>0</v>
      </c>
      <c r="X12" s="233">
        <v>0</v>
      </c>
      <c r="Y12" s="234">
        <f t="shared" si="0"/>
        <v>37</v>
      </c>
    </row>
    <row r="13" spans="2:25" x14ac:dyDescent="0.25">
      <c r="B13" s="232" t="s">
        <v>108</v>
      </c>
      <c r="C13" s="233">
        <v>0</v>
      </c>
      <c r="D13" s="233">
        <v>4</v>
      </c>
      <c r="E13" s="233">
        <v>3</v>
      </c>
      <c r="F13" s="233">
        <v>4</v>
      </c>
      <c r="G13" s="233">
        <v>1</v>
      </c>
      <c r="H13" s="233">
        <v>0</v>
      </c>
      <c r="I13" s="233">
        <v>4</v>
      </c>
      <c r="J13" s="233">
        <v>0</v>
      </c>
      <c r="K13" s="233">
        <v>0</v>
      </c>
      <c r="L13" s="233">
        <v>6</v>
      </c>
      <c r="M13" s="233">
        <v>2</v>
      </c>
      <c r="N13" s="233">
        <v>2</v>
      </c>
      <c r="O13" s="233">
        <v>5</v>
      </c>
      <c r="P13" s="233">
        <v>2</v>
      </c>
      <c r="Q13" s="233">
        <v>0</v>
      </c>
      <c r="R13" s="233">
        <v>1</v>
      </c>
      <c r="S13" s="233">
        <v>0</v>
      </c>
      <c r="T13" s="233">
        <v>0</v>
      </c>
      <c r="U13" s="233">
        <v>1</v>
      </c>
      <c r="V13" s="233">
        <v>0</v>
      </c>
      <c r="W13" s="233">
        <v>0</v>
      </c>
      <c r="X13" s="233">
        <v>0</v>
      </c>
      <c r="Y13" s="234">
        <f t="shared" si="0"/>
        <v>35</v>
      </c>
    </row>
    <row r="14" spans="2:25" x14ac:dyDescent="0.25">
      <c r="B14" s="232" t="s">
        <v>109</v>
      </c>
      <c r="C14" s="233">
        <v>0</v>
      </c>
      <c r="D14" s="233">
        <v>0</v>
      </c>
      <c r="E14" s="233">
        <v>0</v>
      </c>
      <c r="F14" s="233">
        <v>2</v>
      </c>
      <c r="G14" s="233">
        <v>0</v>
      </c>
      <c r="H14" s="233">
        <v>0</v>
      </c>
      <c r="I14" s="233">
        <v>2</v>
      </c>
      <c r="J14" s="233">
        <v>1</v>
      </c>
      <c r="K14" s="233">
        <v>0</v>
      </c>
      <c r="L14" s="233">
        <v>3</v>
      </c>
      <c r="M14" s="233">
        <v>1</v>
      </c>
      <c r="N14" s="233">
        <v>0</v>
      </c>
      <c r="O14" s="233">
        <v>0</v>
      </c>
      <c r="P14" s="233">
        <v>1</v>
      </c>
      <c r="Q14" s="233">
        <v>1</v>
      </c>
      <c r="R14" s="233">
        <v>4</v>
      </c>
      <c r="S14" s="233">
        <v>0</v>
      </c>
      <c r="T14" s="233">
        <v>1</v>
      </c>
      <c r="U14" s="233">
        <v>0</v>
      </c>
      <c r="V14" s="233">
        <v>3</v>
      </c>
      <c r="W14" s="233">
        <v>1</v>
      </c>
      <c r="X14" s="233">
        <v>1</v>
      </c>
      <c r="Y14" s="234">
        <f t="shared" si="0"/>
        <v>21</v>
      </c>
    </row>
    <row r="15" spans="2:25" x14ac:dyDescent="0.25">
      <c r="B15" s="232" t="s">
        <v>110</v>
      </c>
      <c r="C15" s="233">
        <v>1</v>
      </c>
      <c r="D15" s="233">
        <v>1</v>
      </c>
      <c r="E15" s="233">
        <v>2</v>
      </c>
      <c r="F15" s="233">
        <v>1</v>
      </c>
      <c r="G15" s="233">
        <v>1</v>
      </c>
      <c r="H15" s="233">
        <v>0</v>
      </c>
      <c r="I15" s="233">
        <v>0</v>
      </c>
      <c r="J15" s="233">
        <v>0</v>
      </c>
      <c r="K15" s="233">
        <v>1</v>
      </c>
      <c r="L15" s="233">
        <v>0</v>
      </c>
      <c r="M15" s="233">
        <v>0</v>
      </c>
      <c r="N15" s="233">
        <v>0</v>
      </c>
      <c r="O15" s="233">
        <v>0</v>
      </c>
      <c r="P15" s="233">
        <v>0</v>
      </c>
      <c r="Q15" s="233">
        <v>2</v>
      </c>
      <c r="R15" s="233">
        <v>1</v>
      </c>
      <c r="S15" s="233">
        <v>4</v>
      </c>
      <c r="T15" s="233">
        <v>4</v>
      </c>
      <c r="U15" s="233">
        <v>0</v>
      </c>
      <c r="V15" s="233">
        <v>0</v>
      </c>
      <c r="W15" s="233">
        <v>0</v>
      </c>
      <c r="X15" s="233">
        <v>2</v>
      </c>
      <c r="Y15" s="234">
        <f t="shared" si="0"/>
        <v>20</v>
      </c>
    </row>
    <row r="16" spans="2:25" x14ac:dyDescent="0.25">
      <c r="B16" s="232" t="s">
        <v>111</v>
      </c>
      <c r="C16" s="233">
        <v>0</v>
      </c>
      <c r="D16" s="233">
        <v>1</v>
      </c>
      <c r="E16" s="233">
        <v>2</v>
      </c>
      <c r="F16" s="233">
        <v>0</v>
      </c>
      <c r="G16" s="233">
        <v>5</v>
      </c>
      <c r="H16" s="233">
        <v>0</v>
      </c>
      <c r="I16" s="233">
        <v>0</v>
      </c>
      <c r="J16" s="233">
        <v>1</v>
      </c>
      <c r="K16" s="233">
        <v>0</v>
      </c>
      <c r="L16" s="233">
        <v>0</v>
      </c>
      <c r="M16" s="233">
        <v>0</v>
      </c>
      <c r="N16" s="233">
        <v>0</v>
      </c>
      <c r="O16" s="233">
        <v>0</v>
      </c>
      <c r="P16" s="233">
        <v>2</v>
      </c>
      <c r="Q16" s="233">
        <v>0</v>
      </c>
      <c r="R16" s="233">
        <v>1</v>
      </c>
      <c r="S16" s="233">
        <v>0</v>
      </c>
      <c r="T16" s="233">
        <v>0</v>
      </c>
      <c r="U16" s="233">
        <v>1</v>
      </c>
      <c r="V16" s="233">
        <v>2</v>
      </c>
      <c r="W16" s="233">
        <v>0</v>
      </c>
      <c r="X16" s="233">
        <v>1</v>
      </c>
      <c r="Y16" s="234">
        <f t="shared" si="0"/>
        <v>16</v>
      </c>
    </row>
    <row r="17" spans="2:25" x14ac:dyDescent="0.25">
      <c r="B17" s="232" t="s">
        <v>112</v>
      </c>
      <c r="C17" s="233">
        <v>0</v>
      </c>
      <c r="D17" s="233">
        <v>0</v>
      </c>
      <c r="E17" s="233">
        <v>1</v>
      </c>
      <c r="F17" s="233">
        <v>0</v>
      </c>
      <c r="G17" s="233">
        <v>3</v>
      </c>
      <c r="H17" s="233">
        <v>1</v>
      </c>
      <c r="I17" s="233">
        <v>0</v>
      </c>
      <c r="J17" s="233">
        <v>0</v>
      </c>
      <c r="K17" s="233">
        <v>0</v>
      </c>
      <c r="L17" s="233">
        <v>2</v>
      </c>
      <c r="M17" s="233">
        <v>3</v>
      </c>
      <c r="N17" s="233">
        <v>1</v>
      </c>
      <c r="O17" s="233">
        <v>1</v>
      </c>
      <c r="P17" s="233">
        <v>1</v>
      </c>
      <c r="Q17" s="233">
        <v>1</v>
      </c>
      <c r="R17" s="233">
        <v>0</v>
      </c>
      <c r="S17" s="233">
        <v>1</v>
      </c>
      <c r="T17" s="233">
        <v>0</v>
      </c>
      <c r="U17" s="233">
        <v>0</v>
      </c>
      <c r="V17" s="233">
        <v>0</v>
      </c>
      <c r="W17" s="233">
        <v>1</v>
      </c>
      <c r="X17" s="233">
        <v>0</v>
      </c>
      <c r="Y17" s="234">
        <f t="shared" si="0"/>
        <v>16</v>
      </c>
    </row>
    <row r="18" spans="2:25" x14ac:dyDescent="0.25">
      <c r="B18" s="232" t="s">
        <v>113</v>
      </c>
      <c r="C18" s="233">
        <v>1</v>
      </c>
      <c r="D18" s="233">
        <v>0</v>
      </c>
      <c r="E18" s="233">
        <v>2</v>
      </c>
      <c r="F18" s="233">
        <v>2</v>
      </c>
      <c r="G18" s="233">
        <v>0</v>
      </c>
      <c r="H18" s="233">
        <v>1</v>
      </c>
      <c r="I18" s="233">
        <v>2</v>
      </c>
      <c r="J18" s="233">
        <v>0</v>
      </c>
      <c r="K18" s="233">
        <v>0</v>
      </c>
      <c r="L18" s="233">
        <v>0</v>
      </c>
      <c r="M18" s="233">
        <v>0</v>
      </c>
      <c r="N18" s="233">
        <v>0</v>
      </c>
      <c r="O18" s="233">
        <v>0</v>
      </c>
      <c r="P18" s="233">
        <v>1</v>
      </c>
      <c r="Q18" s="233">
        <v>0</v>
      </c>
      <c r="R18" s="233">
        <v>1</v>
      </c>
      <c r="S18" s="233">
        <v>0</v>
      </c>
      <c r="T18" s="233">
        <v>0</v>
      </c>
      <c r="U18" s="233">
        <v>1</v>
      </c>
      <c r="V18" s="233">
        <v>0</v>
      </c>
      <c r="W18" s="233">
        <v>2</v>
      </c>
      <c r="X18" s="233">
        <v>0</v>
      </c>
      <c r="Y18" s="234">
        <f t="shared" si="0"/>
        <v>13</v>
      </c>
    </row>
    <row r="19" spans="2:25" x14ac:dyDescent="0.25">
      <c r="B19" s="232" t="s">
        <v>114</v>
      </c>
      <c r="C19" s="233">
        <v>0</v>
      </c>
      <c r="D19" s="233">
        <v>0</v>
      </c>
      <c r="E19" s="233">
        <v>1</v>
      </c>
      <c r="F19" s="233">
        <v>1</v>
      </c>
      <c r="G19" s="233">
        <v>1</v>
      </c>
      <c r="H19" s="233">
        <v>0</v>
      </c>
      <c r="I19" s="233">
        <v>0</v>
      </c>
      <c r="J19" s="233">
        <v>0</v>
      </c>
      <c r="K19" s="233">
        <v>0</v>
      </c>
      <c r="L19" s="233">
        <v>0</v>
      </c>
      <c r="M19" s="233">
        <v>1</v>
      </c>
      <c r="N19" s="233">
        <v>2</v>
      </c>
      <c r="O19" s="233">
        <v>2</v>
      </c>
      <c r="P19" s="233">
        <v>0</v>
      </c>
      <c r="Q19" s="233">
        <v>1</v>
      </c>
      <c r="R19" s="233">
        <v>0</v>
      </c>
      <c r="S19" s="233">
        <v>2</v>
      </c>
      <c r="T19" s="233">
        <v>1</v>
      </c>
      <c r="U19" s="233">
        <v>0</v>
      </c>
      <c r="V19" s="233">
        <v>0</v>
      </c>
      <c r="W19" s="233">
        <v>1</v>
      </c>
      <c r="X19" s="233">
        <v>0</v>
      </c>
      <c r="Y19" s="234">
        <f t="shared" si="0"/>
        <v>13</v>
      </c>
    </row>
    <row r="20" spans="2:25" x14ac:dyDescent="0.25">
      <c r="B20" s="232" t="s">
        <v>115</v>
      </c>
      <c r="C20" s="233">
        <v>0</v>
      </c>
      <c r="D20" s="233">
        <v>0</v>
      </c>
      <c r="E20" s="233">
        <v>0</v>
      </c>
      <c r="F20" s="233">
        <v>2</v>
      </c>
      <c r="G20" s="233">
        <v>3</v>
      </c>
      <c r="H20" s="233">
        <v>0</v>
      </c>
      <c r="I20" s="233">
        <v>0</v>
      </c>
      <c r="J20" s="233">
        <v>1</v>
      </c>
      <c r="K20" s="233">
        <v>0</v>
      </c>
      <c r="L20" s="233">
        <v>0</v>
      </c>
      <c r="M20" s="233">
        <v>0</v>
      </c>
      <c r="N20" s="233">
        <v>0</v>
      </c>
      <c r="O20" s="233">
        <v>0</v>
      </c>
      <c r="P20" s="233">
        <v>1</v>
      </c>
      <c r="Q20" s="233">
        <v>0</v>
      </c>
      <c r="R20" s="233">
        <v>0</v>
      </c>
      <c r="S20" s="233">
        <v>0</v>
      </c>
      <c r="T20" s="233">
        <v>2</v>
      </c>
      <c r="U20" s="233">
        <v>2</v>
      </c>
      <c r="V20" s="233">
        <v>0</v>
      </c>
      <c r="W20" s="233">
        <v>0</v>
      </c>
      <c r="X20" s="233">
        <v>1</v>
      </c>
      <c r="Y20" s="234">
        <f t="shared" si="0"/>
        <v>12</v>
      </c>
    </row>
    <row r="21" spans="2:25" x14ac:dyDescent="0.25">
      <c r="B21" s="232" t="s">
        <v>116</v>
      </c>
      <c r="C21" s="233">
        <v>0</v>
      </c>
      <c r="D21" s="233">
        <v>1</v>
      </c>
      <c r="E21" s="233">
        <v>1</v>
      </c>
      <c r="F21" s="233">
        <v>3</v>
      </c>
      <c r="G21" s="233">
        <v>0</v>
      </c>
      <c r="H21" s="233">
        <v>0</v>
      </c>
      <c r="I21" s="233">
        <v>0</v>
      </c>
      <c r="J21" s="233">
        <v>0</v>
      </c>
      <c r="K21" s="233">
        <v>0</v>
      </c>
      <c r="L21" s="233">
        <v>0</v>
      </c>
      <c r="M21" s="233">
        <v>0</v>
      </c>
      <c r="N21" s="233">
        <v>0</v>
      </c>
      <c r="O21" s="233">
        <v>0</v>
      </c>
      <c r="P21" s="233">
        <v>0</v>
      </c>
      <c r="Q21" s="233">
        <v>2</v>
      </c>
      <c r="R21" s="233">
        <v>0</v>
      </c>
      <c r="S21" s="233">
        <v>2</v>
      </c>
      <c r="T21" s="233">
        <v>0</v>
      </c>
      <c r="U21" s="233">
        <v>0</v>
      </c>
      <c r="V21" s="233">
        <v>0</v>
      </c>
      <c r="W21" s="233">
        <v>0</v>
      </c>
      <c r="X21" s="233">
        <v>0</v>
      </c>
      <c r="Y21" s="234">
        <f t="shared" si="0"/>
        <v>9</v>
      </c>
    </row>
    <row r="22" spans="2:25" x14ac:dyDescent="0.25">
      <c r="B22" s="232" t="s">
        <v>117</v>
      </c>
      <c r="C22" s="233">
        <v>0</v>
      </c>
      <c r="D22" s="233">
        <v>0</v>
      </c>
      <c r="E22" s="233">
        <v>0</v>
      </c>
      <c r="F22" s="233">
        <v>0</v>
      </c>
      <c r="G22" s="233">
        <v>1</v>
      </c>
      <c r="H22" s="233">
        <v>0</v>
      </c>
      <c r="I22" s="233">
        <v>0</v>
      </c>
      <c r="J22" s="233">
        <v>1</v>
      </c>
      <c r="K22" s="233">
        <v>1</v>
      </c>
      <c r="L22" s="233">
        <v>0</v>
      </c>
      <c r="M22" s="233">
        <v>0</v>
      </c>
      <c r="N22" s="233">
        <v>1</v>
      </c>
      <c r="O22" s="233">
        <v>0</v>
      </c>
      <c r="P22" s="233">
        <v>1</v>
      </c>
      <c r="Q22" s="233">
        <v>0</v>
      </c>
      <c r="R22" s="233">
        <v>0</v>
      </c>
      <c r="S22" s="233">
        <v>0</v>
      </c>
      <c r="T22" s="233">
        <v>1</v>
      </c>
      <c r="U22" s="233">
        <v>1</v>
      </c>
      <c r="V22" s="233">
        <v>0</v>
      </c>
      <c r="W22" s="233">
        <v>1</v>
      </c>
      <c r="X22" s="233">
        <v>0</v>
      </c>
      <c r="Y22" s="234">
        <f t="shared" si="0"/>
        <v>8</v>
      </c>
    </row>
    <row r="23" spans="2:25" x14ac:dyDescent="0.25">
      <c r="B23" s="232" t="s">
        <v>118</v>
      </c>
      <c r="C23" s="233">
        <v>0</v>
      </c>
      <c r="D23" s="233">
        <v>0</v>
      </c>
      <c r="E23" s="233">
        <v>0</v>
      </c>
      <c r="F23" s="233">
        <v>0</v>
      </c>
      <c r="G23" s="233">
        <v>0</v>
      </c>
      <c r="H23" s="233">
        <v>0</v>
      </c>
      <c r="I23" s="233">
        <v>0</v>
      </c>
      <c r="J23" s="233">
        <v>0</v>
      </c>
      <c r="K23" s="233">
        <v>0</v>
      </c>
      <c r="L23" s="233">
        <v>0</v>
      </c>
      <c r="M23" s="233">
        <v>2</v>
      </c>
      <c r="N23" s="233">
        <v>0</v>
      </c>
      <c r="O23" s="233">
        <v>0</v>
      </c>
      <c r="P23" s="233">
        <v>0</v>
      </c>
      <c r="Q23" s="233">
        <v>1</v>
      </c>
      <c r="R23" s="233">
        <v>0</v>
      </c>
      <c r="S23" s="233">
        <v>0</v>
      </c>
      <c r="T23" s="233">
        <v>2</v>
      </c>
      <c r="U23" s="233">
        <v>1</v>
      </c>
      <c r="V23" s="233">
        <v>1</v>
      </c>
      <c r="W23" s="233">
        <v>0</v>
      </c>
      <c r="X23" s="233">
        <v>0</v>
      </c>
      <c r="Y23" s="234">
        <f t="shared" si="0"/>
        <v>7</v>
      </c>
    </row>
    <row r="24" spans="2:25" x14ac:dyDescent="0.25">
      <c r="B24" s="232" t="s">
        <v>119</v>
      </c>
      <c r="C24" s="233">
        <v>1</v>
      </c>
      <c r="D24" s="233">
        <v>1</v>
      </c>
      <c r="E24" s="233">
        <v>0</v>
      </c>
      <c r="F24" s="233">
        <v>0</v>
      </c>
      <c r="G24" s="233">
        <v>0</v>
      </c>
      <c r="H24" s="233">
        <v>0</v>
      </c>
      <c r="I24" s="233">
        <v>0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  <c r="O24" s="233">
        <v>0</v>
      </c>
      <c r="P24" s="233">
        <v>0</v>
      </c>
      <c r="Q24" s="233">
        <v>0</v>
      </c>
      <c r="R24" s="233">
        <v>0</v>
      </c>
      <c r="S24" s="233">
        <v>0</v>
      </c>
      <c r="T24" s="233">
        <v>0</v>
      </c>
      <c r="U24" s="233">
        <v>0</v>
      </c>
      <c r="V24" s="233">
        <v>0</v>
      </c>
      <c r="W24" s="233">
        <v>0</v>
      </c>
      <c r="X24" s="233">
        <v>0</v>
      </c>
      <c r="Y24" s="234">
        <f t="shared" si="0"/>
        <v>2</v>
      </c>
    </row>
    <row r="25" spans="2:25" x14ac:dyDescent="0.25">
      <c r="B25" s="232" t="s">
        <v>120</v>
      </c>
      <c r="C25" s="233">
        <v>0</v>
      </c>
      <c r="D25" s="233">
        <v>0</v>
      </c>
      <c r="E25" s="233">
        <v>0</v>
      </c>
      <c r="F25" s="233">
        <v>0</v>
      </c>
      <c r="G25" s="233">
        <v>2</v>
      </c>
      <c r="H25" s="233">
        <v>0</v>
      </c>
      <c r="I25" s="233">
        <v>0</v>
      </c>
      <c r="J25" s="233">
        <v>0</v>
      </c>
      <c r="K25" s="233">
        <v>0</v>
      </c>
      <c r="L25" s="233">
        <v>0</v>
      </c>
      <c r="M25" s="233">
        <v>0</v>
      </c>
      <c r="N25" s="233">
        <v>0</v>
      </c>
      <c r="O25" s="233">
        <v>0</v>
      </c>
      <c r="P25" s="233">
        <v>0</v>
      </c>
      <c r="Q25" s="233">
        <v>0</v>
      </c>
      <c r="R25" s="233">
        <v>0</v>
      </c>
      <c r="S25" s="233">
        <v>0</v>
      </c>
      <c r="T25" s="233">
        <v>0</v>
      </c>
      <c r="U25" s="233">
        <v>0</v>
      </c>
      <c r="V25" s="233">
        <v>0</v>
      </c>
      <c r="W25" s="233">
        <v>0</v>
      </c>
      <c r="X25" s="233">
        <v>0</v>
      </c>
      <c r="Y25" s="234">
        <f t="shared" si="0"/>
        <v>2</v>
      </c>
    </row>
    <row r="26" spans="2:25" x14ac:dyDescent="0.25">
      <c r="B26" s="232" t="s">
        <v>121</v>
      </c>
      <c r="C26" s="233">
        <v>0</v>
      </c>
      <c r="D26" s="233">
        <v>0</v>
      </c>
      <c r="E26" s="233">
        <v>0</v>
      </c>
      <c r="F26" s="233">
        <v>0</v>
      </c>
      <c r="G26" s="233">
        <v>0</v>
      </c>
      <c r="H26" s="233">
        <v>0</v>
      </c>
      <c r="I26" s="233">
        <v>0</v>
      </c>
      <c r="J26" s="233">
        <v>0</v>
      </c>
      <c r="K26" s="233">
        <v>0</v>
      </c>
      <c r="L26" s="233">
        <v>0</v>
      </c>
      <c r="M26" s="233">
        <v>0</v>
      </c>
      <c r="N26" s="233">
        <v>0</v>
      </c>
      <c r="O26" s="233">
        <v>0</v>
      </c>
      <c r="P26" s="233">
        <v>0</v>
      </c>
      <c r="Q26" s="233">
        <v>0</v>
      </c>
      <c r="R26" s="233">
        <v>0</v>
      </c>
      <c r="S26" s="233">
        <v>0</v>
      </c>
      <c r="T26" s="233">
        <v>0</v>
      </c>
      <c r="U26" s="233">
        <v>0</v>
      </c>
      <c r="V26" s="233">
        <v>0</v>
      </c>
      <c r="W26" s="233">
        <v>2</v>
      </c>
      <c r="X26" s="233">
        <v>0</v>
      </c>
      <c r="Y26" s="234">
        <f t="shared" si="0"/>
        <v>2</v>
      </c>
    </row>
    <row r="27" spans="2:25" x14ac:dyDescent="0.25">
      <c r="B27" s="232" t="s">
        <v>122</v>
      </c>
      <c r="C27" s="233">
        <v>0</v>
      </c>
      <c r="D27" s="233">
        <v>0</v>
      </c>
      <c r="E27" s="233">
        <v>1</v>
      </c>
      <c r="F27" s="233">
        <v>0</v>
      </c>
      <c r="G27" s="233">
        <v>0</v>
      </c>
      <c r="H27" s="233">
        <v>0</v>
      </c>
      <c r="I27" s="233">
        <v>0</v>
      </c>
      <c r="J27" s="233">
        <v>1</v>
      </c>
      <c r="K27" s="233">
        <v>0</v>
      </c>
      <c r="L27" s="233">
        <v>0</v>
      </c>
      <c r="M27" s="233">
        <v>0</v>
      </c>
      <c r="N27" s="233">
        <v>0</v>
      </c>
      <c r="O27" s="233">
        <v>0</v>
      </c>
      <c r="P27" s="233">
        <v>0</v>
      </c>
      <c r="Q27" s="233">
        <v>0</v>
      </c>
      <c r="R27" s="233">
        <v>0</v>
      </c>
      <c r="S27" s="233">
        <v>0</v>
      </c>
      <c r="T27" s="233">
        <v>0</v>
      </c>
      <c r="U27" s="233">
        <v>0</v>
      </c>
      <c r="V27" s="233">
        <v>0</v>
      </c>
      <c r="W27" s="233">
        <v>0</v>
      </c>
      <c r="X27" s="233">
        <v>0</v>
      </c>
      <c r="Y27" s="234">
        <f t="shared" si="0"/>
        <v>2</v>
      </c>
    </row>
    <row r="28" spans="2:25" x14ac:dyDescent="0.25">
      <c r="B28" s="232" t="s">
        <v>123</v>
      </c>
      <c r="C28" s="233">
        <v>0</v>
      </c>
      <c r="D28" s="233">
        <v>0</v>
      </c>
      <c r="E28" s="233">
        <v>0</v>
      </c>
      <c r="F28" s="233">
        <v>0</v>
      </c>
      <c r="G28" s="233">
        <v>0</v>
      </c>
      <c r="H28" s="233">
        <v>0</v>
      </c>
      <c r="I28" s="233">
        <v>1</v>
      </c>
      <c r="J28" s="233">
        <v>0</v>
      </c>
      <c r="K28" s="233">
        <v>0</v>
      </c>
      <c r="L28" s="233">
        <v>0</v>
      </c>
      <c r="M28" s="233">
        <v>0</v>
      </c>
      <c r="N28" s="233">
        <v>0</v>
      </c>
      <c r="O28" s="233">
        <v>0</v>
      </c>
      <c r="P28" s="233">
        <v>0</v>
      </c>
      <c r="Q28" s="233">
        <v>0</v>
      </c>
      <c r="R28" s="233">
        <v>0</v>
      </c>
      <c r="S28" s="233">
        <v>0</v>
      </c>
      <c r="T28" s="233">
        <v>0</v>
      </c>
      <c r="U28" s="233">
        <v>0</v>
      </c>
      <c r="V28" s="233">
        <v>0</v>
      </c>
      <c r="W28" s="233">
        <v>0</v>
      </c>
      <c r="X28" s="233">
        <v>0</v>
      </c>
      <c r="Y28" s="234">
        <f t="shared" si="0"/>
        <v>1</v>
      </c>
    </row>
    <row r="29" spans="2:25" x14ac:dyDescent="0.25">
      <c r="B29" s="232" t="s">
        <v>124</v>
      </c>
      <c r="C29" s="233">
        <v>1</v>
      </c>
      <c r="D29" s="233">
        <v>0</v>
      </c>
      <c r="E29" s="233">
        <v>0</v>
      </c>
      <c r="F29" s="233">
        <v>0</v>
      </c>
      <c r="G29" s="233">
        <v>0</v>
      </c>
      <c r="H29" s="233">
        <v>0</v>
      </c>
      <c r="I29" s="233">
        <v>0</v>
      </c>
      <c r="J29" s="233">
        <v>0</v>
      </c>
      <c r="K29" s="233">
        <v>0</v>
      </c>
      <c r="L29" s="233">
        <v>0</v>
      </c>
      <c r="M29" s="233">
        <v>0</v>
      </c>
      <c r="N29" s="233">
        <v>0</v>
      </c>
      <c r="O29" s="233">
        <v>0</v>
      </c>
      <c r="P29" s="233">
        <v>0</v>
      </c>
      <c r="Q29" s="233">
        <v>0</v>
      </c>
      <c r="R29" s="233">
        <v>0</v>
      </c>
      <c r="S29" s="233">
        <v>0</v>
      </c>
      <c r="T29" s="233">
        <v>0</v>
      </c>
      <c r="U29" s="233">
        <v>0</v>
      </c>
      <c r="V29" s="233">
        <v>0</v>
      </c>
      <c r="W29" s="233">
        <v>0</v>
      </c>
      <c r="X29" s="233">
        <v>0</v>
      </c>
      <c r="Y29" s="234">
        <f t="shared" si="0"/>
        <v>1</v>
      </c>
    </row>
    <row r="30" spans="2:25" x14ac:dyDescent="0.25">
      <c r="B30" s="232" t="s">
        <v>125</v>
      </c>
      <c r="C30" s="233">
        <v>0</v>
      </c>
      <c r="D30" s="233">
        <v>1</v>
      </c>
      <c r="E30" s="233">
        <v>0</v>
      </c>
      <c r="F30" s="233">
        <v>0</v>
      </c>
      <c r="G30" s="233">
        <v>0</v>
      </c>
      <c r="H30" s="233">
        <v>0</v>
      </c>
      <c r="I30" s="233">
        <v>0</v>
      </c>
      <c r="J30" s="233">
        <v>0</v>
      </c>
      <c r="K30" s="233">
        <v>0</v>
      </c>
      <c r="L30" s="233">
        <v>0</v>
      </c>
      <c r="M30" s="233">
        <v>0</v>
      </c>
      <c r="N30" s="233">
        <v>0</v>
      </c>
      <c r="O30" s="233">
        <v>0</v>
      </c>
      <c r="P30" s="233">
        <v>0</v>
      </c>
      <c r="Q30" s="233">
        <v>0</v>
      </c>
      <c r="R30" s="233">
        <v>0</v>
      </c>
      <c r="S30" s="233">
        <v>0</v>
      </c>
      <c r="T30" s="233">
        <v>0</v>
      </c>
      <c r="U30" s="233">
        <v>0</v>
      </c>
      <c r="V30" s="233">
        <v>0</v>
      </c>
      <c r="W30" s="233">
        <v>0</v>
      </c>
      <c r="X30" s="233">
        <v>0</v>
      </c>
      <c r="Y30" s="234">
        <f t="shared" si="0"/>
        <v>1</v>
      </c>
    </row>
    <row r="31" spans="2:25" x14ac:dyDescent="0.25">
      <c r="B31" s="232" t="s">
        <v>126</v>
      </c>
      <c r="C31" s="233">
        <v>0</v>
      </c>
      <c r="D31" s="233">
        <v>0</v>
      </c>
      <c r="E31" s="233">
        <v>1</v>
      </c>
      <c r="F31" s="233">
        <v>0</v>
      </c>
      <c r="G31" s="233">
        <v>0</v>
      </c>
      <c r="H31" s="233">
        <v>0</v>
      </c>
      <c r="I31" s="233">
        <v>0</v>
      </c>
      <c r="J31" s="233">
        <v>0</v>
      </c>
      <c r="K31" s="233">
        <v>0</v>
      </c>
      <c r="L31" s="233">
        <v>0</v>
      </c>
      <c r="M31" s="233">
        <v>0</v>
      </c>
      <c r="N31" s="233">
        <v>0</v>
      </c>
      <c r="O31" s="233">
        <v>0</v>
      </c>
      <c r="P31" s="233">
        <v>0</v>
      </c>
      <c r="Q31" s="233">
        <v>0</v>
      </c>
      <c r="R31" s="233">
        <v>0</v>
      </c>
      <c r="S31" s="233">
        <v>0</v>
      </c>
      <c r="T31" s="233">
        <v>0</v>
      </c>
      <c r="U31" s="233">
        <v>0</v>
      </c>
      <c r="V31" s="233">
        <v>0</v>
      </c>
      <c r="W31" s="233">
        <v>0</v>
      </c>
      <c r="X31" s="233">
        <v>0</v>
      </c>
      <c r="Y31" s="234">
        <f t="shared" si="0"/>
        <v>1</v>
      </c>
    </row>
    <row r="32" spans="2:25" x14ac:dyDescent="0.25">
      <c r="B32" s="232" t="s">
        <v>127</v>
      </c>
      <c r="C32" s="233">
        <v>0</v>
      </c>
      <c r="D32" s="233">
        <v>0</v>
      </c>
      <c r="E32" s="233">
        <v>0</v>
      </c>
      <c r="F32" s="233">
        <v>0</v>
      </c>
      <c r="G32" s="233">
        <v>0</v>
      </c>
      <c r="H32" s="233">
        <v>0</v>
      </c>
      <c r="I32" s="233">
        <v>0</v>
      </c>
      <c r="J32" s="233">
        <v>0</v>
      </c>
      <c r="K32" s="233">
        <v>0</v>
      </c>
      <c r="L32" s="233">
        <v>0</v>
      </c>
      <c r="M32" s="233">
        <v>0</v>
      </c>
      <c r="N32" s="233">
        <v>0</v>
      </c>
      <c r="O32" s="233">
        <v>0</v>
      </c>
      <c r="P32" s="233">
        <v>0</v>
      </c>
      <c r="Q32" s="233">
        <v>0</v>
      </c>
      <c r="R32" s="233">
        <v>0</v>
      </c>
      <c r="S32" s="233">
        <v>1</v>
      </c>
      <c r="T32" s="233">
        <v>0</v>
      </c>
      <c r="U32" s="233">
        <v>0</v>
      </c>
      <c r="V32" s="233">
        <v>0</v>
      </c>
      <c r="W32" s="233">
        <v>0</v>
      </c>
      <c r="X32" s="233">
        <v>0</v>
      </c>
      <c r="Y32" s="234">
        <f t="shared" si="0"/>
        <v>1</v>
      </c>
    </row>
    <row r="33" spans="2:25" x14ac:dyDescent="0.25">
      <c r="B33" s="232" t="s">
        <v>128</v>
      </c>
      <c r="C33" s="233">
        <v>0</v>
      </c>
      <c r="D33" s="233">
        <v>0</v>
      </c>
      <c r="E33" s="233">
        <v>0</v>
      </c>
      <c r="F33" s="233">
        <v>0</v>
      </c>
      <c r="G33" s="233">
        <v>0</v>
      </c>
      <c r="H33" s="233">
        <v>0</v>
      </c>
      <c r="I33" s="233">
        <v>0</v>
      </c>
      <c r="J33" s="233">
        <v>0</v>
      </c>
      <c r="K33" s="233">
        <v>0</v>
      </c>
      <c r="L33" s="233">
        <v>0</v>
      </c>
      <c r="M33" s="233">
        <v>0</v>
      </c>
      <c r="N33" s="233">
        <v>0</v>
      </c>
      <c r="O33" s="233">
        <v>0</v>
      </c>
      <c r="P33" s="233">
        <v>0</v>
      </c>
      <c r="Q33" s="233">
        <v>0</v>
      </c>
      <c r="R33" s="233">
        <v>1</v>
      </c>
      <c r="S33" s="233">
        <v>0</v>
      </c>
      <c r="T33" s="233">
        <v>0</v>
      </c>
      <c r="U33" s="233">
        <v>0</v>
      </c>
      <c r="V33" s="233">
        <v>0</v>
      </c>
      <c r="W33" s="233">
        <v>0</v>
      </c>
      <c r="X33" s="233">
        <v>0</v>
      </c>
      <c r="Y33" s="234">
        <f t="shared" si="0"/>
        <v>1</v>
      </c>
    </row>
    <row r="34" spans="2:25" x14ac:dyDescent="0.25">
      <c r="B34" s="232" t="s">
        <v>129</v>
      </c>
      <c r="C34" s="233">
        <v>0</v>
      </c>
      <c r="D34" s="233">
        <v>0</v>
      </c>
      <c r="E34" s="233">
        <v>0</v>
      </c>
      <c r="F34" s="233">
        <v>0</v>
      </c>
      <c r="G34" s="233">
        <v>0</v>
      </c>
      <c r="H34" s="233">
        <v>0</v>
      </c>
      <c r="I34" s="233">
        <v>0</v>
      </c>
      <c r="J34" s="233">
        <v>0</v>
      </c>
      <c r="K34" s="233">
        <v>0</v>
      </c>
      <c r="L34" s="233">
        <v>0</v>
      </c>
      <c r="M34" s="233">
        <v>0</v>
      </c>
      <c r="N34" s="233">
        <v>0</v>
      </c>
      <c r="O34" s="233">
        <v>0</v>
      </c>
      <c r="P34" s="233">
        <v>0</v>
      </c>
      <c r="Q34" s="233">
        <v>0</v>
      </c>
      <c r="R34" s="233">
        <v>0</v>
      </c>
      <c r="S34" s="233">
        <v>0</v>
      </c>
      <c r="T34" s="233">
        <v>0</v>
      </c>
      <c r="U34" s="233">
        <v>0</v>
      </c>
      <c r="V34" s="233">
        <v>0</v>
      </c>
      <c r="W34" s="233">
        <v>0</v>
      </c>
      <c r="X34" s="233">
        <v>0</v>
      </c>
      <c r="Y34" s="234">
        <f t="shared" si="0"/>
        <v>0</v>
      </c>
    </row>
    <row r="35" spans="2:25" x14ac:dyDescent="0.25">
      <c r="B35" s="232" t="s">
        <v>130</v>
      </c>
      <c r="C35" s="233">
        <v>0</v>
      </c>
      <c r="D35" s="233">
        <v>0</v>
      </c>
      <c r="E35" s="233">
        <v>0</v>
      </c>
      <c r="F35" s="233">
        <v>0</v>
      </c>
      <c r="G35" s="233">
        <v>0</v>
      </c>
      <c r="H35" s="233">
        <v>0</v>
      </c>
      <c r="I35" s="233">
        <v>0</v>
      </c>
      <c r="J35" s="233">
        <v>0</v>
      </c>
      <c r="K35" s="233">
        <v>0</v>
      </c>
      <c r="L35" s="233">
        <v>0</v>
      </c>
      <c r="M35" s="233">
        <v>0</v>
      </c>
      <c r="N35" s="233">
        <v>0</v>
      </c>
      <c r="O35" s="233">
        <v>0</v>
      </c>
      <c r="P35" s="233">
        <v>0</v>
      </c>
      <c r="Q35" s="233">
        <v>0</v>
      </c>
      <c r="R35" s="233">
        <v>0</v>
      </c>
      <c r="S35" s="233">
        <v>0</v>
      </c>
      <c r="T35" s="233">
        <v>0</v>
      </c>
      <c r="U35" s="233">
        <v>0</v>
      </c>
      <c r="V35" s="233">
        <v>0</v>
      </c>
      <c r="W35" s="233">
        <v>0</v>
      </c>
      <c r="X35" s="233">
        <v>0</v>
      </c>
      <c r="Y35" s="234">
        <f t="shared" si="0"/>
        <v>0</v>
      </c>
    </row>
    <row r="36" spans="2:25" x14ac:dyDescent="0.25">
      <c r="B36" s="232" t="s">
        <v>131</v>
      </c>
      <c r="C36" s="233">
        <v>0</v>
      </c>
      <c r="D36" s="233">
        <v>0</v>
      </c>
      <c r="E36" s="233">
        <v>0</v>
      </c>
      <c r="F36" s="233">
        <v>0</v>
      </c>
      <c r="G36" s="233">
        <v>0</v>
      </c>
      <c r="H36" s="233">
        <v>0</v>
      </c>
      <c r="I36" s="233">
        <v>0</v>
      </c>
      <c r="J36" s="233">
        <v>0</v>
      </c>
      <c r="K36" s="233">
        <v>0</v>
      </c>
      <c r="L36" s="233">
        <v>0</v>
      </c>
      <c r="M36" s="233">
        <v>0</v>
      </c>
      <c r="N36" s="233">
        <v>0</v>
      </c>
      <c r="O36" s="233">
        <v>0</v>
      </c>
      <c r="P36" s="233">
        <v>0</v>
      </c>
      <c r="Q36" s="233">
        <v>0</v>
      </c>
      <c r="R36" s="233">
        <v>0</v>
      </c>
      <c r="S36" s="233">
        <v>0</v>
      </c>
      <c r="T36" s="233">
        <v>0</v>
      </c>
      <c r="U36" s="233">
        <v>0</v>
      </c>
      <c r="V36" s="233">
        <v>0</v>
      </c>
      <c r="W36" s="233">
        <v>0</v>
      </c>
      <c r="X36" s="233">
        <v>0</v>
      </c>
      <c r="Y36" s="234">
        <f t="shared" si="0"/>
        <v>0</v>
      </c>
    </row>
    <row r="37" spans="2:25" x14ac:dyDescent="0.25">
      <c r="B37" s="232" t="s">
        <v>132</v>
      </c>
      <c r="C37" s="233">
        <v>0</v>
      </c>
      <c r="D37" s="233">
        <v>0</v>
      </c>
      <c r="E37" s="233">
        <v>0</v>
      </c>
      <c r="F37" s="233">
        <v>0</v>
      </c>
      <c r="G37" s="233">
        <v>0</v>
      </c>
      <c r="H37" s="233">
        <v>0</v>
      </c>
      <c r="I37" s="233">
        <v>0</v>
      </c>
      <c r="J37" s="233">
        <v>0</v>
      </c>
      <c r="K37" s="233">
        <v>0</v>
      </c>
      <c r="L37" s="233">
        <v>0</v>
      </c>
      <c r="M37" s="233">
        <v>0</v>
      </c>
      <c r="N37" s="233">
        <v>0</v>
      </c>
      <c r="O37" s="233">
        <v>0</v>
      </c>
      <c r="P37" s="233">
        <v>0</v>
      </c>
      <c r="Q37" s="233">
        <v>0</v>
      </c>
      <c r="R37" s="233">
        <v>0</v>
      </c>
      <c r="S37" s="233">
        <v>0</v>
      </c>
      <c r="T37" s="233">
        <v>0</v>
      </c>
      <c r="U37" s="233">
        <v>0</v>
      </c>
      <c r="V37" s="233">
        <v>0</v>
      </c>
      <c r="W37" s="233">
        <v>0</v>
      </c>
      <c r="X37" s="233">
        <v>0</v>
      </c>
      <c r="Y37" s="234">
        <f t="shared" si="0"/>
        <v>0</v>
      </c>
    </row>
    <row r="38" spans="2:25" x14ac:dyDescent="0.25">
      <c r="B38" s="232" t="s">
        <v>133</v>
      </c>
      <c r="C38" s="233">
        <v>0</v>
      </c>
      <c r="D38" s="233">
        <v>0</v>
      </c>
      <c r="E38" s="233">
        <v>0</v>
      </c>
      <c r="F38" s="233">
        <v>0</v>
      </c>
      <c r="G38" s="233">
        <v>0</v>
      </c>
      <c r="H38" s="233">
        <v>0</v>
      </c>
      <c r="I38" s="233">
        <v>0</v>
      </c>
      <c r="J38" s="233">
        <v>0</v>
      </c>
      <c r="K38" s="233">
        <v>0</v>
      </c>
      <c r="L38" s="233">
        <v>0</v>
      </c>
      <c r="M38" s="233">
        <v>0</v>
      </c>
      <c r="N38" s="233">
        <v>0</v>
      </c>
      <c r="O38" s="233">
        <v>0</v>
      </c>
      <c r="P38" s="233">
        <v>0</v>
      </c>
      <c r="Q38" s="233">
        <v>0</v>
      </c>
      <c r="R38" s="233">
        <v>0</v>
      </c>
      <c r="S38" s="233">
        <v>0</v>
      </c>
      <c r="T38" s="233">
        <v>0</v>
      </c>
      <c r="U38" s="233">
        <v>0</v>
      </c>
      <c r="V38" s="233">
        <v>0</v>
      </c>
      <c r="W38" s="233">
        <v>0</v>
      </c>
      <c r="X38" s="233">
        <v>0</v>
      </c>
      <c r="Y38" s="234">
        <f t="shared" si="0"/>
        <v>0</v>
      </c>
    </row>
    <row r="39" spans="2:25" ht="16.5" thickBot="1" x14ac:dyDescent="0.3">
      <c r="B39" s="235" t="s">
        <v>6</v>
      </c>
      <c r="C39" s="236">
        <f>SUM(C4:C38)</f>
        <v>275</v>
      </c>
      <c r="D39" s="236">
        <f t="shared" ref="D39:X39" si="1">SUM(D4:D38)</f>
        <v>266</v>
      </c>
      <c r="E39" s="236">
        <f t="shared" si="1"/>
        <v>161</v>
      </c>
      <c r="F39" s="236">
        <f t="shared" si="1"/>
        <v>225</v>
      </c>
      <c r="G39" s="236">
        <f t="shared" si="1"/>
        <v>226</v>
      </c>
      <c r="H39" s="236">
        <f t="shared" si="1"/>
        <v>123</v>
      </c>
      <c r="I39" s="236">
        <f t="shared" si="1"/>
        <v>182</v>
      </c>
      <c r="J39" s="236">
        <f t="shared" si="1"/>
        <v>175</v>
      </c>
      <c r="K39" s="236">
        <f t="shared" si="1"/>
        <v>125</v>
      </c>
      <c r="L39" s="236">
        <f t="shared" si="1"/>
        <v>219</v>
      </c>
      <c r="M39" s="236">
        <f t="shared" si="1"/>
        <v>189</v>
      </c>
      <c r="N39" s="236">
        <f t="shared" si="1"/>
        <v>135</v>
      </c>
      <c r="O39" s="236">
        <f t="shared" si="1"/>
        <v>242</v>
      </c>
      <c r="P39" s="236">
        <f t="shared" si="1"/>
        <v>150</v>
      </c>
      <c r="Q39" s="236">
        <f t="shared" si="1"/>
        <v>152</v>
      </c>
      <c r="R39" s="236">
        <f t="shared" si="1"/>
        <v>108</v>
      </c>
      <c r="S39" s="236">
        <f t="shared" si="1"/>
        <v>106</v>
      </c>
      <c r="T39" s="236">
        <f t="shared" si="1"/>
        <v>198</v>
      </c>
      <c r="U39" s="236">
        <f t="shared" si="1"/>
        <v>228</v>
      </c>
      <c r="V39" s="236">
        <f t="shared" si="1"/>
        <v>148</v>
      </c>
      <c r="W39" s="236">
        <f t="shared" si="1"/>
        <v>178</v>
      </c>
      <c r="X39" s="236">
        <f t="shared" si="1"/>
        <v>116</v>
      </c>
      <c r="Y39" s="237">
        <f>SUM(Y4:Y38)</f>
        <v>3927</v>
      </c>
    </row>
    <row r="41" spans="2:25" ht="15.75" thickBot="1" x14ac:dyDescent="0.3">
      <c r="B41" s="113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</row>
    <row r="42" spans="2:25" ht="16.5" thickBot="1" x14ac:dyDescent="0.3">
      <c r="B42" s="338" t="s">
        <v>134</v>
      </c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40"/>
    </row>
    <row r="43" spans="2:25" x14ac:dyDescent="0.25">
      <c r="B43" s="238" t="s">
        <v>40</v>
      </c>
      <c r="C43" s="239">
        <v>1999</v>
      </c>
      <c r="D43" s="239">
        <v>2000</v>
      </c>
      <c r="E43" s="239">
        <v>2001</v>
      </c>
      <c r="F43" s="239">
        <v>2002</v>
      </c>
      <c r="G43" s="239">
        <v>2003</v>
      </c>
      <c r="H43" s="239">
        <v>2004</v>
      </c>
      <c r="I43" s="239">
        <v>2005</v>
      </c>
      <c r="J43" s="239">
        <v>2006</v>
      </c>
      <c r="K43" s="239">
        <v>2007</v>
      </c>
      <c r="L43" s="239">
        <v>2008</v>
      </c>
      <c r="M43" s="239">
        <v>2009</v>
      </c>
      <c r="N43" s="239">
        <v>2010</v>
      </c>
      <c r="O43" s="239">
        <v>2011</v>
      </c>
      <c r="P43" s="239">
        <v>2012</v>
      </c>
      <c r="Q43" s="239">
        <v>2013</v>
      </c>
      <c r="R43" s="239">
        <v>2014</v>
      </c>
      <c r="S43" s="239">
        <v>2015</v>
      </c>
      <c r="T43" s="239">
        <v>2016</v>
      </c>
      <c r="U43" s="239">
        <v>2017</v>
      </c>
      <c r="V43" s="239">
        <v>2018</v>
      </c>
      <c r="W43" s="239">
        <v>2019</v>
      </c>
      <c r="X43" s="239">
        <v>2020</v>
      </c>
      <c r="Y43" s="240" t="s">
        <v>6</v>
      </c>
    </row>
    <row r="44" spans="2:25" ht="14.25" customHeight="1" x14ac:dyDescent="0.25">
      <c r="B44" s="232" t="s">
        <v>97</v>
      </c>
      <c r="C44" s="241">
        <v>182.05</v>
      </c>
      <c r="D44" s="241">
        <v>449.82</v>
      </c>
      <c r="E44" s="241">
        <v>81.400000000000006</v>
      </c>
      <c r="F44" s="241">
        <v>138.22</v>
      </c>
      <c r="G44" s="241">
        <v>237.06</v>
      </c>
      <c r="H44" s="241">
        <v>74.5</v>
      </c>
      <c r="I44" s="241">
        <v>133.5</v>
      </c>
      <c r="J44" s="241">
        <v>174.6</v>
      </c>
      <c r="K44" s="241">
        <v>100.4</v>
      </c>
      <c r="L44" s="241">
        <v>263.3</v>
      </c>
      <c r="M44" s="241">
        <v>266.60000000000002</v>
      </c>
      <c r="N44" s="241">
        <v>113.3</v>
      </c>
      <c r="O44" s="241">
        <v>572.9</v>
      </c>
      <c r="P44" s="241">
        <v>406.7</v>
      </c>
      <c r="Q44" s="241">
        <v>732.5</v>
      </c>
      <c r="R44" s="241">
        <v>231.2</v>
      </c>
      <c r="S44" s="241">
        <v>40.79</v>
      </c>
      <c r="T44" s="241">
        <v>315.38</v>
      </c>
      <c r="U44" s="241">
        <v>726.68</v>
      </c>
      <c r="V44" s="241">
        <v>804.47</v>
      </c>
      <c r="W44" s="241">
        <v>410.92</v>
      </c>
      <c r="X44" s="241">
        <v>1077.2</v>
      </c>
      <c r="Y44" s="242">
        <f t="shared" ref="Y44:Y78" si="2">SUM(C44:X44)</f>
        <v>7533.4900000000007</v>
      </c>
    </row>
    <row r="45" spans="2:25" x14ac:dyDescent="0.25">
      <c r="B45" s="232" t="s">
        <v>100</v>
      </c>
      <c r="C45" s="241">
        <v>135.79</v>
      </c>
      <c r="D45" s="241">
        <v>121.36</v>
      </c>
      <c r="E45" s="241">
        <v>102.7</v>
      </c>
      <c r="F45" s="241">
        <v>40.869999999999997</v>
      </c>
      <c r="G45" s="241">
        <v>101.7</v>
      </c>
      <c r="H45" s="241">
        <v>46.9</v>
      </c>
      <c r="I45" s="241">
        <v>95.5</v>
      </c>
      <c r="J45" s="241">
        <v>223.2</v>
      </c>
      <c r="K45" s="241">
        <v>138.5</v>
      </c>
      <c r="L45" s="241">
        <v>210.15</v>
      </c>
      <c r="M45" s="241">
        <v>162.6</v>
      </c>
      <c r="N45" s="241">
        <v>49.15</v>
      </c>
      <c r="O45" s="241">
        <v>353.2</v>
      </c>
      <c r="P45" s="241">
        <v>606.29999999999995</v>
      </c>
      <c r="Q45" s="241">
        <v>1331.58</v>
      </c>
      <c r="R45" s="241">
        <v>312.10000000000002</v>
      </c>
      <c r="S45" s="241">
        <v>176.25</v>
      </c>
      <c r="T45" s="241">
        <v>341.82</v>
      </c>
      <c r="U45" s="241">
        <v>1278.43</v>
      </c>
      <c r="V45" s="241">
        <v>312.66000000000003</v>
      </c>
      <c r="W45" s="241">
        <v>557.89</v>
      </c>
      <c r="X45" s="241">
        <v>275.10000000000002</v>
      </c>
      <c r="Y45" s="242">
        <f t="shared" si="2"/>
        <v>6973.7500000000009</v>
      </c>
    </row>
    <row r="46" spans="2:25" x14ac:dyDescent="0.25">
      <c r="B46" s="232" t="s">
        <v>102</v>
      </c>
      <c r="C46" s="241">
        <v>142.4</v>
      </c>
      <c r="D46" s="241">
        <v>203.5</v>
      </c>
      <c r="E46" s="241">
        <v>81.5</v>
      </c>
      <c r="F46" s="241">
        <v>117.56</v>
      </c>
      <c r="G46" s="241">
        <v>130.15</v>
      </c>
      <c r="H46" s="241">
        <v>21</v>
      </c>
      <c r="I46" s="241">
        <v>90.7</v>
      </c>
      <c r="J46" s="241">
        <v>245.8</v>
      </c>
      <c r="K46" s="241">
        <v>30.9</v>
      </c>
      <c r="L46" s="241">
        <v>181</v>
      </c>
      <c r="M46" s="241">
        <v>16</v>
      </c>
      <c r="N46" s="241">
        <v>0</v>
      </c>
      <c r="O46" s="241">
        <v>1077</v>
      </c>
      <c r="P46" s="241">
        <v>5</v>
      </c>
      <c r="Q46" s="241">
        <v>1201</v>
      </c>
      <c r="R46" s="241">
        <v>85</v>
      </c>
      <c r="S46" s="241">
        <v>44</v>
      </c>
      <c r="T46" s="241">
        <v>355.84</v>
      </c>
      <c r="U46" s="241">
        <v>330.16</v>
      </c>
      <c r="V46" s="241">
        <v>240.37</v>
      </c>
      <c r="W46" s="241">
        <v>1928.43</v>
      </c>
      <c r="X46" s="241">
        <v>276.69</v>
      </c>
      <c r="Y46" s="242">
        <f t="shared" si="2"/>
        <v>6804</v>
      </c>
    </row>
    <row r="47" spans="2:25" x14ac:dyDescent="0.25">
      <c r="B47" s="232" t="s">
        <v>101</v>
      </c>
      <c r="C47" s="241">
        <v>47.59</v>
      </c>
      <c r="D47" s="241">
        <v>26.12</v>
      </c>
      <c r="E47" s="241">
        <v>10.4</v>
      </c>
      <c r="F47" s="241">
        <v>36.619999999999997</v>
      </c>
      <c r="G47" s="241">
        <v>45.91</v>
      </c>
      <c r="H47" s="241">
        <v>17.7</v>
      </c>
      <c r="I47" s="241">
        <v>24.05</v>
      </c>
      <c r="J47" s="241">
        <v>59.4</v>
      </c>
      <c r="K47" s="241">
        <v>42.3</v>
      </c>
      <c r="L47" s="241">
        <v>49.4</v>
      </c>
      <c r="M47" s="241">
        <v>112.61</v>
      </c>
      <c r="N47" s="241">
        <v>31.23</v>
      </c>
      <c r="O47" s="241">
        <v>58.5</v>
      </c>
      <c r="P47" s="241">
        <v>54.6</v>
      </c>
      <c r="Q47" s="241">
        <v>105</v>
      </c>
      <c r="R47" s="241">
        <v>71.150000000000006</v>
      </c>
      <c r="S47" s="241">
        <v>9.4499999999999993</v>
      </c>
      <c r="T47" s="241">
        <v>69.45</v>
      </c>
      <c r="U47" s="241">
        <v>879.28</v>
      </c>
      <c r="V47" s="241">
        <v>32.1</v>
      </c>
      <c r="W47" s="241">
        <v>186.28</v>
      </c>
      <c r="X47" s="241">
        <v>128.88999999999999</v>
      </c>
      <c r="Y47" s="242">
        <f t="shared" si="2"/>
        <v>2098.0300000000002</v>
      </c>
    </row>
    <row r="48" spans="2:25" x14ac:dyDescent="0.25">
      <c r="B48" s="232" t="s">
        <v>105</v>
      </c>
      <c r="C48" s="241">
        <v>5.5</v>
      </c>
      <c r="D48" s="241">
        <v>31</v>
      </c>
      <c r="E48" s="241">
        <v>2</v>
      </c>
      <c r="F48" s="241">
        <v>7</v>
      </c>
      <c r="G48" s="241">
        <v>7</v>
      </c>
      <c r="H48" s="241">
        <v>15</v>
      </c>
      <c r="I48" s="241">
        <v>10.5</v>
      </c>
      <c r="J48" s="241">
        <v>12</v>
      </c>
      <c r="K48" s="241">
        <v>1</v>
      </c>
      <c r="L48" s="241">
        <v>13</v>
      </c>
      <c r="M48" s="241">
        <v>2</v>
      </c>
      <c r="N48" s="241">
        <v>7.2</v>
      </c>
      <c r="O48" s="241">
        <v>65.5</v>
      </c>
      <c r="P48" s="241">
        <v>70</v>
      </c>
      <c r="Q48" s="241">
        <v>672</v>
      </c>
      <c r="R48" s="241">
        <v>6.2</v>
      </c>
      <c r="S48" s="241">
        <v>0.9</v>
      </c>
      <c r="T48" s="241">
        <v>2.4</v>
      </c>
      <c r="U48" s="241">
        <v>1.1000000000000001</v>
      </c>
      <c r="V48" s="241">
        <v>3.09</v>
      </c>
      <c r="W48" s="241">
        <v>99.51</v>
      </c>
      <c r="X48" s="241">
        <v>23.29</v>
      </c>
      <c r="Y48" s="242">
        <f t="shared" si="2"/>
        <v>1057.19</v>
      </c>
    </row>
    <row r="49" spans="2:25" x14ac:dyDescent="0.25">
      <c r="B49" s="232" t="s">
        <v>114</v>
      </c>
      <c r="C49" s="241">
        <v>0</v>
      </c>
      <c r="D49" s="241">
        <v>0</v>
      </c>
      <c r="E49" s="241">
        <v>25</v>
      </c>
      <c r="F49" s="241">
        <v>16</v>
      </c>
      <c r="G49" s="241">
        <v>8</v>
      </c>
      <c r="H49" s="241">
        <v>0</v>
      </c>
      <c r="I49" s="241">
        <v>0</v>
      </c>
      <c r="J49" s="241">
        <v>0</v>
      </c>
      <c r="K49" s="241">
        <v>0</v>
      </c>
      <c r="L49" s="241">
        <v>0</v>
      </c>
      <c r="M49" s="241">
        <v>5</v>
      </c>
      <c r="N49" s="241">
        <v>21</v>
      </c>
      <c r="O49" s="241">
        <v>349</v>
      </c>
      <c r="P49" s="241">
        <v>0</v>
      </c>
      <c r="Q49" s="241">
        <v>10</v>
      </c>
      <c r="R49" s="241">
        <v>0</v>
      </c>
      <c r="S49" s="241">
        <v>16.399999999999999</v>
      </c>
      <c r="T49" s="241">
        <v>53.5</v>
      </c>
      <c r="U49" s="241">
        <v>0</v>
      </c>
      <c r="V49" s="241">
        <v>0</v>
      </c>
      <c r="W49" s="241">
        <v>11.35</v>
      </c>
      <c r="X49" s="241">
        <v>0</v>
      </c>
      <c r="Y49" s="242">
        <f t="shared" si="2"/>
        <v>515.25</v>
      </c>
    </row>
    <row r="50" spans="2:25" x14ac:dyDescent="0.25">
      <c r="B50" s="232" t="s">
        <v>104</v>
      </c>
      <c r="C50" s="241">
        <v>9</v>
      </c>
      <c r="D50" s="241">
        <v>74</v>
      </c>
      <c r="E50" s="241">
        <v>10.5</v>
      </c>
      <c r="F50" s="241">
        <v>18.600000000000001</v>
      </c>
      <c r="G50" s="241">
        <v>25.5</v>
      </c>
      <c r="H50" s="241">
        <v>14</v>
      </c>
      <c r="I50" s="241">
        <v>12.7</v>
      </c>
      <c r="J50" s="241">
        <v>10</v>
      </c>
      <c r="K50" s="241">
        <v>0</v>
      </c>
      <c r="L50" s="241">
        <v>27.6</v>
      </c>
      <c r="M50" s="241">
        <v>19</v>
      </c>
      <c r="N50" s="241">
        <v>12</v>
      </c>
      <c r="O50" s="241">
        <v>0.5</v>
      </c>
      <c r="P50" s="241">
        <v>23.8</v>
      </c>
      <c r="Q50" s="241">
        <v>9.6999999999999993</v>
      </c>
      <c r="R50" s="241">
        <v>5.4</v>
      </c>
      <c r="S50" s="241">
        <v>48.2</v>
      </c>
      <c r="T50" s="241">
        <v>39.700000000000003</v>
      </c>
      <c r="U50" s="241">
        <v>70.3</v>
      </c>
      <c r="V50" s="241">
        <v>12.35</v>
      </c>
      <c r="W50" s="241">
        <v>18.53</v>
      </c>
      <c r="X50" s="241">
        <v>35.1</v>
      </c>
      <c r="Y50" s="242">
        <f t="shared" si="2"/>
        <v>496.48</v>
      </c>
    </row>
    <row r="51" spans="2:25" x14ac:dyDescent="0.25">
      <c r="B51" s="232" t="s">
        <v>113</v>
      </c>
      <c r="C51" s="241">
        <v>4</v>
      </c>
      <c r="D51" s="241">
        <v>0</v>
      </c>
      <c r="E51" s="241">
        <v>19</v>
      </c>
      <c r="F51" s="241">
        <v>80</v>
      </c>
      <c r="G51" s="241">
        <v>0</v>
      </c>
      <c r="H51" s="241">
        <v>2</v>
      </c>
      <c r="I51" s="241">
        <v>18</v>
      </c>
      <c r="J51" s="241">
        <v>0</v>
      </c>
      <c r="K51" s="241">
        <v>0</v>
      </c>
      <c r="L51" s="241">
        <v>0</v>
      </c>
      <c r="M51" s="241">
        <v>0</v>
      </c>
      <c r="N51" s="241">
        <v>0</v>
      </c>
      <c r="O51" s="241">
        <v>0</v>
      </c>
      <c r="P51" s="241">
        <v>16</v>
      </c>
      <c r="Q51" s="241">
        <v>0</v>
      </c>
      <c r="R51" s="241">
        <v>10</v>
      </c>
      <c r="S51" s="241">
        <v>0</v>
      </c>
      <c r="T51" s="241">
        <v>0</v>
      </c>
      <c r="U51" s="241">
        <v>15.8</v>
      </c>
      <c r="V51" s="241">
        <v>0</v>
      </c>
      <c r="W51" s="241">
        <v>297.98</v>
      </c>
      <c r="X51" s="241">
        <v>0</v>
      </c>
      <c r="Y51" s="242">
        <f t="shared" si="2"/>
        <v>462.78000000000003</v>
      </c>
    </row>
    <row r="52" spans="2:25" x14ac:dyDescent="0.25">
      <c r="B52" s="232" t="s">
        <v>111</v>
      </c>
      <c r="C52" s="241">
        <v>0</v>
      </c>
      <c r="D52" s="241">
        <v>4</v>
      </c>
      <c r="E52" s="241">
        <v>33.799999999999997</v>
      </c>
      <c r="F52" s="241">
        <v>0</v>
      </c>
      <c r="G52" s="241">
        <v>38</v>
      </c>
      <c r="H52" s="241">
        <v>0</v>
      </c>
      <c r="I52" s="241">
        <v>0</v>
      </c>
      <c r="J52" s="241">
        <v>10</v>
      </c>
      <c r="K52" s="241">
        <v>0</v>
      </c>
      <c r="L52" s="241">
        <v>0</v>
      </c>
      <c r="M52" s="241">
        <v>0</v>
      </c>
      <c r="N52" s="241">
        <v>0</v>
      </c>
      <c r="O52" s="241">
        <v>0</v>
      </c>
      <c r="P52" s="241">
        <v>91</v>
      </c>
      <c r="Q52" s="241">
        <v>0</v>
      </c>
      <c r="R52" s="241">
        <v>98</v>
      </c>
      <c r="S52" s="241">
        <v>0</v>
      </c>
      <c r="T52" s="241">
        <v>0</v>
      </c>
      <c r="U52" s="241">
        <v>40</v>
      </c>
      <c r="V52" s="241">
        <v>139.06</v>
      </c>
      <c r="W52" s="241">
        <v>0</v>
      </c>
      <c r="X52" s="241">
        <v>0.94</v>
      </c>
      <c r="Y52" s="242">
        <f t="shared" si="2"/>
        <v>454.8</v>
      </c>
    </row>
    <row r="53" spans="2:25" x14ac:dyDescent="0.25">
      <c r="B53" s="232" t="s">
        <v>115</v>
      </c>
      <c r="C53" s="241">
        <v>0</v>
      </c>
      <c r="D53" s="241">
        <v>0</v>
      </c>
      <c r="E53" s="241">
        <v>0</v>
      </c>
      <c r="F53" s="241">
        <v>8</v>
      </c>
      <c r="G53" s="241">
        <v>48</v>
      </c>
      <c r="H53" s="241">
        <v>0</v>
      </c>
      <c r="I53" s="241">
        <v>0</v>
      </c>
      <c r="J53" s="241">
        <v>7.5</v>
      </c>
      <c r="K53" s="241">
        <v>0</v>
      </c>
      <c r="L53" s="241">
        <v>0</v>
      </c>
      <c r="M53" s="241">
        <v>0</v>
      </c>
      <c r="N53" s="241">
        <v>0</v>
      </c>
      <c r="O53" s="241">
        <v>0</v>
      </c>
      <c r="P53" s="241">
        <v>92</v>
      </c>
      <c r="Q53" s="241">
        <v>0</v>
      </c>
      <c r="R53" s="241">
        <v>0</v>
      </c>
      <c r="S53" s="241">
        <v>0</v>
      </c>
      <c r="T53" s="241">
        <v>106.7</v>
      </c>
      <c r="U53" s="241">
        <v>8.1</v>
      </c>
      <c r="V53" s="241">
        <v>0</v>
      </c>
      <c r="W53" s="241">
        <v>0</v>
      </c>
      <c r="X53" s="241">
        <v>71.63</v>
      </c>
      <c r="Y53" s="242">
        <f t="shared" si="2"/>
        <v>341.93</v>
      </c>
    </row>
    <row r="54" spans="2:25" x14ac:dyDescent="0.25">
      <c r="B54" s="232" t="s">
        <v>103</v>
      </c>
      <c r="C54" s="241">
        <v>4.05</v>
      </c>
      <c r="D54" s="241">
        <v>20.2</v>
      </c>
      <c r="E54" s="241">
        <v>15.8</v>
      </c>
      <c r="F54" s="241">
        <v>34.5</v>
      </c>
      <c r="G54" s="241">
        <v>7.5</v>
      </c>
      <c r="H54" s="241">
        <v>5.7</v>
      </c>
      <c r="I54" s="241">
        <v>23</v>
      </c>
      <c r="J54" s="241">
        <v>15.5</v>
      </c>
      <c r="K54" s="241">
        <v>1.5</v>
      </c>
      <c r="L54" s="241">
        <v>18</v>
      </c>
      <c r="M54" s="241">
        <v>37.5</v>
      </c>
      <c r="N54" s="241">
        <v>18</v>
      </c>
      <c r="O54" s="241">
        <v>32</v>
      </c>
      <c r="P54" s="241">
        <v>1.3</v>
      </c>
      <c r="Q54" s="241">
        <v>9.1999999999999993</v>
      </c>
      <c r="R54" s="241">
        <v>8</v>
      </c>
      <c r="S54" s="241">
        <v>1.01</v>
      </c>
      <c r="T54" s="241">
        <v>6.6</v>
      </c>
      <c r="U54" s="241">
        <v>15.5</v>
      </c>
      <c r="V54" s="241">
        <v>0.9</v>
      </c>
      <c r="W54" s="241">
        <v>1.8</v>
      </c>
      <c r="X54" s="241">
        <v>0</v>
      </c>
      <c r="Y54" s="242">
        <f t="shared" si="2"/>
        <v>277.56</v>
      </c>
    </row>
    <row r="55" spans="2:25" x14ac:dyDescent="0.25">
      <c r="B55" s="232" t="s">
        <v>109</v>
      </c>
      <c r="C55" s="241">
        <v>0</v>
      </c>
      <c r="D55" s="241">
        <v>0</v>
      </c>
      <c r="E55" s="241">
        <v>0</v>
      </c>
      <c r="F55" s="241">
        <v>16.8</v>
      </c>
      <c r="G55" s="241">
        <v>0</v>
      </c>
      <c r="H55" s="241">
        <v>0</v>
      </c>
      <c r="I55" s="241">
        <v>16</v>
      </c>
      <c r="J55" s="241">
        <v>3</v>
      </c>
      <c r="K55" s="241">
        <v>0</v>
      </c>
      <c r="L55" s="241">
        <v>41</v>
      </c>
      <c r="M55" s="241">
        <v>9</v>
      </c>
      <c r="N55" s="241">
        <v>0</v>
      </c>
      <c r="O55" s="241">
        <v>0</v>
      </c>
      <c r="P55" s="241">
        <v>7</v>
      </c>
      <c r="Q55" s="241">
        <v>57</v>
      </c>
      <c r="R55" s="241">
        <v>15.6</v>
      </c>
      <c r="S55" s="241">
        <v>0</v>
      </c>
      <c r="T55" s="241">
        <v>3</v>
      </c>
      <c r="U55" s="241">
        <v>0</v>
      </c>
      <c r="V55" s="241">
        <v>41.7</v>
      </c>
      <c r="W55" s="241">
        <v>57</v>
      </c>
      <c r="X55" s="241">
        <v>6.88</v>
      </c>
      <c r="Y55" s="242">
        <f t="shared" si="2"/>
        <v>273.98</v>
      </c>
    </row>
    <row r="56" spans="2:25" x14ac:dyDescent="0.25">
      <c r="B56" s="232" t="s">
        <v>118</v>
      </c>
      <c r="C56" s="241">
        <v>0</v>
      </c>
      <c r="D56" s="241">
        <v>0</v>
      </c>
      <c r="E56" s="241">
        <v>0</v>
      </c>
      <c r="F56" s="241">
        <v>0</v>
      </c>
      <c r="G56" s="241">
        <v>0</v>
      </c>
      <c r="H56" s="241">
        <v>0</v>
      </c>
      <c r="I56" s="241">
        <v>0</v>
      </c>
      <c r="J56" s="241">
        <v>0</v>
      </c>
      <c r="K56" s="241">
        <v>0</v>
      </c>
      <c r="L56" s="241">
        <v>0</v>
      </c>
      <c r="M56" s="241">
        <v>35</v>
      </c>
      <c r="N56" s="241">
        <v>0</v>
      </c>
      <c r="O56" s="241">
        <v>0</v>
      </c>
      <c r="P56" s="241">
        <v>0</v>
      </c>
      <c r="Q56" s="241">
        <v>35</v>
      </c>
      <c r="R56" s="241">
        <v>0</v>
      </c>
      <c r="S56" s="241">
        <v>0</v>
      </c>
      <c r="T56" s="241">
        <v>93</v>
      </c>
      <c r="U56" s="241">
        <v>19</v>
      </c>
      <c r="V56" s="241">
        <v>20.39</v>
      </c>
      <c r="W56" s="241">
        <v>0</v>
      </c>
      <c r="X56" s="241">
        <v>0</v>
      </c>
      <c r="Y56" s="242">
        <f t="shared" si="2"/>
        <v>202.39</v>
      </c>
    </row>
    <row r="57" spans="2:25" x14ac:dyDescent="0.25">
      <c r="B57" s="232" t="s">
        <v>110</v>
      </c>
      <c r="C57" s="241">
        <v>1</v>
      </c>
      <c r="D57" s="241">
        <v>5</v>
      </c>
      <c r="E57" s="241">
        <v>3.2</v>
      </c>
      <c r="F57" s="241">
        <v>1.5</v>
      </c>
      <c r="G57" s="241">
        <v>3</v>
      </c>
      <c r="H57" s="241">
        <v>0</v>
      </c>
      <c r="I57" s="241">
        <v>0</v>
      </c>
      <c r="J57" s="241">
        <v>0</v>
      </c>
      <c r="K57" s="241">
        <v>3</v>
      </c>
      <c r="L57" s="241">
        <v>0</v>
      </c>
      <c r="M57" s="241">
        <v>0</v>
      </c>
      <c r="N57" s="241">
        <v>0</v>
      </c>
      <c r="O57" s="241">
        <v>0</v>
      </c>
      <c r="P57" s="241">
        <v>0</v>
      </c>
      <c r="Q57" s="241">
        <v>69.5</v>
      </c>
      <c r="R57" s="241">
        <v>7</v>
      </c>
      <c r="S57" s="241">
        <v>26.2</v>
      </c>
      <c r="T57" s="241">
        <v>51.75</v>
      </c>
      <c r="U57" s="241">
        <v>0</v>
      </c>
      <c r="V57" s="241">
        <v>0</v>
      </c>
      <c r="W57" s="241"/>
      <c r="X57" s="241">
        <v>12.66</v>
      </c>
      <c r="Y57" s="242">
        <f t="shared" si="2"/>
        <v>183.81</v>
      </c>
    </row>
    <row r="58" spans="2:25" x14ac:dyDescent="0.25">
      <c r="B58" s="232" t="s">
        <v>107</v>
      </c>
      <c r="C58" s="241">
        <v>5.8</v>
      </c>
      <c r="D58" s="241">
        <v>9.5</v>
      </c>
      <c r="E58" s="241">
        <v>9</v>
      </c>
      <c r="F58" s="241">
        <v>29</v>
      </c>
      <c r="G58" s="241">
        <v>3.5</v>
      </c>
      <c r="H58" s="241">
        <v>9.4</v>
      </c>
      <c r="I58" s="241">
        <v>15</v>
      </c>
      <c r="J58" s="241">
        <v>0</v>
      </c>
      <c r="K58" s="241">
        <v>2</v>
      </c>
      <c r="L58" s="241">
        <v>0</v>
      </c>
      <c r="M58" s="241">
        <v>0</v>
      </c>
      <c r="N58" s="241">
        <v>0</v>
      </c>
      <c r="O58" s="241">
        <v>0</v>
      </c>
      <c r="P58" s="241">
        <v>0</v>
      </c>
      <c r="Q58" s="241">
        <v>38</v>
      </c>
      <c r="R58" s="241">
        <v>0</v>
      </c>
      <c r="S58" s="241">
        <v>0</v>
      </c>
      <c r="T58" s="241">
        <v>35</v>
      </c>
      <c r="U58" s="241">
        <v>3.6</v>
      </c>
      <c r="V58" s="241">
        <v>0</v>
      </c>
      <c r="W58" s="241">
        <v>0</v>
      </c>
      <c r="X58" s="241">
        <v>0</v>
      </c>
      <c r="Y58" s="242">
        <f t="shared" si="2"/>
        <v>159.79999999999998</v>
      </c>
    </row>
    <row r="59" spans="2:25" x14ac:dyDescent="0.25">
      <c r="B59" s="232" t="s">
        <v>108</v>
      </c>
      <c r="C59" s="241">
        <v>0</v>
      </c>
      <c r="D59" s="241">
        <v>7.2</v>
      </c>
      <c r="E59" s="241">
        <v>32</v>
      </c>
      <c r="F59" s="241">
        <v>20</v>
      </c>
      <c r="G59" s="241">
        <v>4</v>
      </c>
      <c r="H59" s="241">
        <v>0</v>
      </c>
      <c r="I59" s="241">
        <v>7.5</v>
      </c>
      <c r="J59" s="241">
        <v>0</v>
      </c>
      <c r="K59" s="241">
        <v>0</v>
      </c>
      <c r="L59" s="241">
        <v>21</v>
      </c>
      <c r="M59" s="241">
        <v>2.5</v>
      </c>
      <c r="N59" s="241">
        <v>2.5</v>
      </c>
      <c r="O59" s="241">
        <v>7.1</v>
      </c>
      <c r="P59" s="241">
        <v>1</v>
      </c>
      <c r="Q59" s="241">
        <v>0</v>
      </c>
      <c r="R59" s="241">
        <v>4</v>
      </c>
      <c r="S59" s="241">
        <v>0</v>
      </c>
      <c r="T59" s="241">
        <v>0</v>
      </c>
      <c r="U59" s="241">
        <v>0.9</v>
      </c>
      <c r="V59" s="241">
        <v>0</v>
      </c>
      <c r="W59" s="241">
        <v>0</v>
      </c>
      <c r="X59" s="241">
        <v>0</v>
      </c>
      <c r="Y59" s="242">
        <f t="shared" si="2"/>
        <v>109.7</v>
      </c>
    </row>
    <row r="60" spans="2:25" x14ac:dyDescent="0.25">
      <c r="B60" s="232" t="s">
        <v>106</v>
      </c>
      <c r="C60" s="241">
        <v>1.2</v>
      </c>
      <c r="D60" s="241">
        <v>1.5</v>
      </c>
      <c r="E60" s="241">
        <v>0</v>
      </c>
      <c r="F60" s="241">
        <v>11.3</v>
      </c>
      <c r="G60" s="241">
        <v>8.5</v>
      </c>
      <c r="H60" s="241">
        <v>1</v>
      </c>
      <c r="I60" s="241">
        <v>3</v>
      </c>
      <c r="J60" s="241">
        <v>5.8</v>
      </c>
      <c r="K60" s="241">
        <v>5</v>
      </c>
      <c r="L60" s="241">
        <v>11</v>
      </c>
      <c r="M60" s="241">
        <v>3</v>
      </c>
      <c r="N60" s="241">
        <v>5</v>
      </c>
      <c r="O60" s="241">
        <v>3.5</v>
      </c>
      <c r="P60" s="241">
        <v>12.3</v>
      </c>
      <c r="Q60" s="241">
        <v>0.9</v>
      </c>
      <c r="R60" s="241">
        <v>0.9</v>
      </c>
      <c r="S60" s="241">
        <v>5.3</v>
      </c>
      <c r="T60" s="241">
        <v>0.4</v>
      </c>
      <c r="U60" s="241">
        <v>12.5</v>
      </c>
      <c r="V60" s="241">
        <v>0</v>
      </c>
      <c r="W60" s="241">
        <v>5.24</v>
      </c>
      <c r="X60" s="241">
        <v>0</v>
      </c>
      <c r="Y60" s="242">
        <f t="shared" si="2"/>
        <v>97.34</v>
      </c>
    </row>
    <row r="61" spans="2:25" x14ac:dyDescent="0.25">
      <c r="B61" s="232" t="s">
        <v>128</v>
      </c>
      <c r="C61" s="241">
        <v>0</v>
      </c>
      <c r="D61" s="241">
        <v>0</v>
      </c>
      <c r="E61" s="241">
        <v>0</v>
      </c>
      <c r="F61" s="241">
        <v>0</v>
      </c>
      <c r="G61" s="241">
        <v>0</v>
      </c>
      <c r="H61" s="241">
        <v>0</v>
      </c>
      <c r="I61" s="241">
        <v>0</v>
      </c>
      <c r="J61" s="241">
        <v>0</v>
      </c>
      <c r="K61" s="241">
        <v>0</v>
      </c>
      <c r="L61" s="241">
        <v>0</v>
      </c>
      <c r="M61" s="241">
        <v>0</v>
      </c>
      <c r="N61" s="241">
        <v>0</v>
      </c>
      <c r="O61" s="241">
        <v>0</v>
      </c>
      <c r="P61" s="241">
        <v>0</v>
      </c>
      <c r="Q61" s="241">
        <v>0</v>
      </c>
      <c r="R61" s="241">
        <v>76</v>
      </c>
      <c r="S61" s="241">
        <v>0</v>
      </c>
      <c r="T61" s="241">
        <v>0</v>
      </c>
      <c r="U61" s="241">
        <v>0</v>
      </c>
      <c r="V61" s="241">
        <v>0</v>
      </c>
      <c r="W61" s="241"/>
      <c r="X61" s="241">
        <v>0</v>
      </c>
      <c r="Y61" s="242">
        <f t="shared" si="2"/>
        <v>76</v>
      </c>
    </row>
    <row r="62" spans="2:25" x14ac:dyDescent="0.25">
      <c r="B62" s="232" t="s">
        <v>116</v>
      </c>
      <c r="C62" s="241">
        <v>0</v>
      </c>
      <c r="D62" s="241">
        <v>7</v>
      </c>
      <c r="E62" s="241">
        <v>9</v>
      </c>
      <c r="F62" s="241">
        <v>24</v>
      </c>
      <c r="G62" s="241">
        <v>0</v>
      </c>
      <c r="H62" s="241">
        <v>0</v>
      </c>
      <c r="I62" s="241">
        <v>0</v>
      </c>
      <c r="J62" s="241">
        <v>0</v>
      </c>
      <c r="K62" s="241">
        <v>0</v>
      </c>
      <c r="L62" s="241">
        <v>0</v>
      </c>
      <c r="M62" s="241">
        <v>0</v>
      </c>
      <c r="N62" s="241">
        <v>0</v>
      </c>
      <c r="O62" s="241">
        <v>0</v>
      </c>
      <c r="P62" s="241">
        <v>0</v>
      </c>
      <c r="Q62" s="241">
        <v>12</v>
      </c>
      <c r="R62" s="241">
        <v>0</v>
      </c>
      <c r="S62" s="241">
        <v>8.3000000000000007</v>
      </c>
      <c r="T62" s="241">
        <v>0</v>
      </c>
      <c r="U62" s="241">
        <v>0</v>
      </c>
      <c r="V62" s="241">
        <v>0</v>
      </c>
      <c r="W62" s="241">
        <v>0</v>
      </c>
      <c r="X62" s="241">
        <v>0</v>
      </c>
      <c r="Y62" s="242">
        <f t="shared" si="2"/>
        <v>60.3</v>
      </c>
    </row>
    <row r="63" spans="2:25" x14ac:dyDescent="0.25">
      <c r="B63" s="232" t="s">
        <v>112</v>
      </c>
      <c r="C63" s="241">
        <v>0</v>
      </c>
      <c r="D63" s="241">
        <v>0</v>
      </c>
      <c r="E63" s="241">
        <v>16</v>
      </c>
      <c r="F63" s="241">
        <v>0</v>
      </c>
      <c r="G63" s="241">
        <v>7</v>
      </c>
      <c r="H63" s="241">
        <v>1</v>
      </c>
      <c r="I63" s="241">
        <v>0</v>
      </c>
      <c r="J63" s="241">
        <v>0</v>
      </c>
      <c r="K63" s="241">
        <v>0</v>
      </c>
      <c r="L63" s="241">
        <v>8</v>
      </c>
      <c r="M63" s="241">
        <v>7</v>
      </c>
      <c r="N63" s="241">
        <v>0.5</v>
      </c>
      <c r="O63" s="241">
        <v>3</v>
      </c>
      <c r="P63" s="241">
        <v>0.8</v>
      </c>
      <c r="Q63" s="241">
        <v>3.5</v>
      </c>
      <c r="R63" s="241">
        <v>0</v>
      </c>
      <c r="S63" s="241">
        <v>3.55</v>
      </c>
      <c r="T63" s="241">
        <v>0</v>
      </c>
      <c r="U63" s="241">
        <v>0</v>
      </c>
      <c r="V63" s="241">
        <v>0</v>
      </c>
      <c r="W63" s="241">
        <v>6.34</v>
      </c>
      <c r="X63" s="241">
        <v>0</v>
      </c>
      <c r="Y63" s="242">
        <f t="shared" si="2"/>
        <v>56.69</v>
      </c>
    </row>
    <row r="64" spans="2:25" x14ac:dyDescent="0.25">
      <c r="B64" s="232" t="s">
        <v>121</v>
      </c>
      <c r="C64" s="241">
        <v>0</v>
      </c>
      <c r="D64" s="241">
        <v>0</v>
      </c>
      <c r="E64" s="241">
        <v>0</v>
      </c>
      <c r="F64" s="241">
        <v>0</v>
      </c>
      <c r="G64" s="241">
        <v>0</v>
      </c>
      <c r="H64" s="241">
        <v>0</v>
      </c>
      <c r="I64" s="241">
        <v>0</v>
      </c>
      <c r="J64" s="241">
        <v>0</v>
      </c>
      <c r="K64" s="241">
        <v>0</v>
      </c>
      <c r="L64" s="241">
        <v>0</v>
      </c>
      <c r="M64" s="241">
        <v>0</v>
      </c>
      <c r="N64" s="241">
        <v>0</v>
      </c>
      <c r="O64" s="241">
        <v>0</v>
      </c>
      <c r="P64" s="241">
        <v>0</v>
      </c>
      <c r="Q64" s="241">
        <v>0</v>
      </c>
      <c r="R64" s="241">
        <v>0</v>
      </c>
      <c r="S64" s="241">
        <v>0</v>
      </c>
      <c r="T64" s="241">
        <v>0</v>
      </c>
      <c r="U64" s="241">
        <v>0</v>
      </c>
      <c r="V64" s="241">
        <v>0</v>
      </c>
      <c r="W64" s="241">
        <v>34.369999999999997</v>
      </c>
      <c r="X64" s="241">
        <v>0</v>
      </c>
      <c r="Y64" s="242">
        <f t="shared" si="2"/>
        <v>34.369999999999997</v>
      </c>
    </row>
    <row r="65" spans="2:25" x14ac:dyDescent="0.25">
      <c r="B65" s="232" t="s">
        <v>117</v>
      </c>
      <c r="C65" s="241">
        <v>0</v>
      </c>
      <c r="D65" s="241">
        <v>0</v>
      </c>
      <c r="E65" s="241">
        <v>0</v>
      </c>
      <c r="F65" s="241">
        <v>0</v>
      </c>
      <c r="G65" s="241">
        <v>2</v>
      </c>
      <c r="H65" s="241">
        <v>0</v>
      </c>
      <c r="I65" s="241">
        <v>0</v>
      </c>
      <c r="J65" s="241">
        <v>5</v>
      </c>
      <c r="K65" s="241">
        <v>2</v>
      </c>
      <c r="L65" s="241">
        <v>0</v>
      </c>
      <c r="M65" s="241">
        <v>0</v>
      </c>
      <c r="N65" s="241">
        <v>2</v>
      </c>
      <c r="O65" s="241">
        <v>0</v>
      </c>
      <c r="P65" s="241">
        <v>4</v>
      </c>
      <c r="Q65" s="241">
        <v>0</v>
      </c>
      <c r="R65" s="241">
        <v>0</v>
      </c>
      <c r="S65" s="241">
        <v>0</v>
      </c>
      <c r="T65" s="241">
        <v>1.4</v>
      </c>
      <c r="U65" s="241">
        <v>4.9000000000000004</v>
      </c>
      <c r="V65" s="241">
        <v>0</v>
      </c>
      <c r="W65" s="241">
        <v>2.21</v>
      </c>
      <c r="X65" s="241">
        <v>0</v>
      </c>
      <c r="Y65" s="242">
        <f t="shared" si="2"/>
        <v>23.509999999999998</v>
      </c>
    </row>
    <row r="66" spans="2:25" x14ac:dyDescent="0.25">
      <c r="B66" s="232" t="s">
        <v>119</v>
      </c>
      <c r="C66" s="241">
        <v>12</v>
      </c>
      <c r="D66" s="241">
        <v>4</v>
      </c>
      <c r="E66" s="241">
        <v>0</v>
      </c>
      <c r="F66" s="241">
        <v>0</v>
      </c>
      <c r="G66" s="241">
        <v>0</v>
      </c>
      <c r="H66" s="241">
        <v>0</v>
      </c>
      <c r="I66" s="241">
        <v>0</v>
      </c>
      <c r="J66" s="241">
        <v>0</v>
      </c>
      <c r="K66" s="241">
        <v>0</v>
      </c>
      <c r="L66" s="241">
        <v>0</v>
      </c>
      <c r="M66" s="241">
        <v>0</v>
      </c>
      <c r="N66" s="241">
        <v>0</v>
      </c>
      <c r="O66" s="241">
        <v>0</v>
      </c>
      <c r="P66" s="241">
        <v>0</v>
      </c>
      <c r="Q66" s="241">
        <v>0</v>
      </c>
      <c r="R66" s="241">
        <v>0</v>
      </c>
      <c r="S66" s="241">
        <v>0</v>
      </c>
      <c r="T66" s="241">
        <v>0</v>
      </c>
      <c r="U66" s="241">
        <v>0</v>
      </c>
      <c r="V66" s="241">
        <v>0</v>
      </c>
      <c r="W66" s="241">
        <v>0</v>
      </c>
      <c r="X66" s="241">
        <v>0</v>
      </c>
      <c r="Y66" s="242">
        <f t="shared" si="2"/>
        <v>16</v>
      </c>
    </row>
    <row r="67" spans="2:25" x14ac:dyDescent="0.25">
      <c r="B67" s="232" t="s">
        <v>120</v>
      </c>
      <c r="C67" s="241">
        <v>0</v>
      </c>
      <c r="D67" s="241">
        <v>0</v>
      </c>
      <c r="E67" s="241">
        <v>0</v>
      </c>
      <c r="F67" s="241">
        <v>0</v>
      </c>
      <c r="G67" s="241">
        <v>9.5</v>
      </c>
      <c r="H67" s="241">
        <v>0</v>
      </c>
      <c r="I67" s="241">
        <v>0</v>
      </c>
      <c r="J67" s="241">
        <v>0</v>
      </c>
      <c r="K67" s="241">
        <v>0</v>
      </c>
      <c r="L67" s="241">
        <v>0</v>
      </c>
      <c r="M67" s="241">
        <v>0</v>
      </c>
      <c r="N67" s="241">
        <v>0</v>
      </c>
      <c r="O67" s="241">
        <v>0</v>
      </c>
      <c r="P67" s="241">
        <v>0</v>
      </c>
      <c r="Q67" s="241">
        <v>0</v>
      </c>
      <c r="R67" s="241">
        <v>0</v>
      </c>
      <c r="S67" s="241">
        <v>0</v>
      </c>
      <c r="T67" s="241">
        <v>0</v>
      </c>
      <c r="U67" s="241">
        <v>0</v>
      </c>
      <c r="V67" s="241">
        <v>0</v>
      </c>
      <c r="W67" s="241">
        <v>0</v>
      </c>
      <c r="X67" s="241">
        <v>0</v>
      </c>
      <c r="Y67" s="242">
        <f t="shared" si="2"/>
        <v>9.5</v>
      </c>
    </row>
    <row r="68" spans="2:25" x14ac:dyDescent="0.25">
      <c r="B68" s="232" t="s">
        <v>122</v>
      </c>
      <c r="C68" s="241">
        <v>0</v>
      </c>
      <c r="D68" s="241">
        <v>0</v>
      </c>
      <c r="E68" s="241">
        <v>6</v>
      </c>
      <c r="F68" s="241">
        <v>0</v>
      </c>
      <c r="G68" s="241">
        <v>0</v>
      </c>
      <c r="H68" s="241">
        <v>0</v>
      </c>
      <c r="I68" s="241">
        <v>0</v>
      </c>
      <c r="J68" s="241">
        <v>1.5</v>
      </c>
      <c r="K68" s="241">
        <v>0</v>
      </c>
      <c r="L68" s="241">
        <v>0</v>
      </c>
      <c r="M68" s="241">
        <v>0</v>
      </c>
      <c r="N68" s="241">
        <v>0</v>
      </c>
      <c r="O68" s="241">
        <v>0</v>
      </c>
      <c r="P68" s="241">
        <v>0</v>
      </c>
      <c r="Q68" s="241">
        <v>0</v>
      </c>
      <c r="R68" s="241">
        <v>0</v>
      </c>
      <c r="S68" s="241">
        <v>0</v>
      </c>
      <c r="T68" s="241">
        <v>0</v>
      </c>
      <c r="U68" s="241">
        <v>0</v>
      </c>
      <c r="V68" s="241">
        <v>0</v>
      </c>
      <c r="W68" s="241">
        <v>0</v>
      </c>
      <c r="X68" s="241">
        <v>0</v>
      </c>
      <c r="Y68" s="242">
        <f t="shared" si="2"/>
        <v>7.5</v>
      </c>
    </row>
    <row r="69" spans="2:25" x14ac:dyDescent="0.25">
      <c r="B69" s="232" t="s">
        <v>124</v>
      </c>
      <c r="C69" s="241">
        <v>6</v>
      </c>
      <c r="D69" s="241">
        <v>0</v>
      </c>
      <c r="E69" s="241">
        <v>0</v>
      </c>
      <c r="F69" s="241">
        <v>0</v>
      </c>
      <c r="G69" s="241">
        <v>0</v>
      </c>
      <c r="H69" s="241">
        <v>0</v>
      </c>
      <c r="I69" s="241">
        <v>0</v>
      </c>
      <c r="J69" s="241">
        <v>0</v>
      </c>
      <c r="K69" s="241">
        <v>0</v>
      </c>
      <c r="L69" s="241">
        <v>0</v>
      </c>
      <c r="M69" s="241">
        <v>0</v>
      </c>
      <c r="N69" s="241">
        <v>0</v>
      </c>
      <c r="O69" s="241">
        <v>0</v>
      </c>
      <c r="P69" s="241">
        <v>0</v>
      </c>
      <c r="Q69" s="241">
        <v>0</v>
      </c>
      <c r="R69" s="241">
        <v>0</v>
      </c>
      <c r="S69" s="241">
        <v>0</v>
      </c>
      <c r="T69" s="241">
        <v>0</v>
      </c>
      <c r="U69" s="241">
        <v>0</v>
      </c>
      <c r="V69" s="241">
        <v>0</v>
      </c>
      <c r="W69" s="241">
        <v>0</v>
      </c>
      <c r="X69" s="241">
        <v>0</v>
      </c>
      <c r="Y69" s="242">
        <f t="shared" si="2"/>
        <v>6</v>
      </c>
    </row>
    <row r="70" spans="2:25" x14ac:dyDescent="0.25">
      <c r="B70" s="232" t="s">
        <v>126</v>
      </c>
      <c r="C70" s="241">
        <v>0</v>
      </c>
      <c r="D70" s="241">
        <v>0</v>
      </c>
      <c r="E70" s="241">
        <v>6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241">
        <v>0</v>
      </c>
      <c r="N70" s="241">
        <v>0</v>
      </c>
      <c r="O70" s="241">
        <v>0</v>
      </c>
      <c r="P70" s="241">
        <v>0</v>
      </c>
      <c r="Q70" s="241">
        <v>0</v>
      </c>
      <c r="R70" s="241">
        <v>0</v>
      </c>
      <c r="S70" s="241">
        <v>0</v>
      </c>
      <c r="T70" s="241">
        <v>0</v>
      </c>
      <c r="U70" s="241">
        <v>0</v>
      </c>
      <c r="V70" s="241">
        <v>0</v>
      </c>
      <c r="W70" s="241">
        <v>0</v>
      </c>
      <c r="X70" s="241">
        <v>0</v>
      </c>
      <c r="Y70" s="242">
        <f t="shared" si="2"/>
        <v>6</v>
      </c>
    </row>
    <row r="71" spans="2:25" x14ac:dyDescent="0.25">
      <c r="B71" s="232" t="s">
        <v>123</v>
      </c>
      <c r="C71" s="241">
        <v>0</v>
      </c>
      <c r="D71" s="241">
        <v>0</v>
      </c>
      <c r="E71" s="241">
        <v>0</v>
      </c>
      <c r="F71" s="241">
        <v>0</v>
      </c>
      <c r="G71" s="241">
        <v>0</v>
      </c>
      <c r="H71" s="241">
        <v>0</v>
      </c>
      <c r="I71" s="241">
        <v>5</v>
      </c>
      <c r="J71" s="241">
        <v>0</v>
      </c>
      <c r="K71" s="241">
        <v>0</v>
      </c>
      <c r="L71" s="241">
        <v>0</v>
      </c>
      <c r="M71" s="241">
        <v>0</v>
      </c>
      <c r="N71" s="241">
        <v>0</v>
      </c>
      <c r="O71" s="241">
        <v>0</v>
      </c>
      <c r="P71" s="241">
        <v>0</v>
      </c>
      <c r="Q71" s="241">
        <v>0</v>
      </c>
      <c r="R71" s="241">
        <v>0</v>
      </c>
      <c r="S71" s="241">
        <v>0</v>
      </c>
      <c r="T71" s="241">
        <v>0</v>
      </c>
      <c r="U71" s="241">
        <v>0</v>
      </c>
      <c r="V71" s="241">
        <v>0</v>
      </c>
      <c r="W71" s="241">
        <v>0</v>
      </c>
      <c r="X71" s="241">
        <v>0</v>
      </c>
      <c r="Y71" s="242">
        <f t="shared" si="2"/>
        <v>5</v>
      </c>
    </row>
    <row r="72" spans="2:25" x14ac:dyDescent="0.25">
      <c r="B72" s="232" t="s">
        <v>127</v>
      </c>
      <c r="C72" s="241">
        <v>0</v>
      </c>
      <c r="D72" s="241">
        <v>0</v>
      </c>
      <c r="E72" s="241">
        <v>0</v>
      </c>
      <c r="F72" s="241">
        <v>0</v>
      </c>
      <c r="G72" s="241">
        <v>0</v>
      </c>
      <c r="H72" s="241">
        <v>0</v>
      </c>
      <c r="I72" s="241">
        <v>0</v>
      </c>
      <c r="J72" s="241">
        <v>0</v>
      </c>
      <c r="K72" s="241">
        <v>0</v>
      </c>
      <c r="L72" s="241">
        <v>0</v>
      </c>
      <c r="M72" s="241">
        <v>0</v>
      </c>
      <c r="N72" s="241">
        <v>0</v>
      </c>
      <c r="O72" s="241">
        <v>0</v>
      </c>
      <c r="P72" s="241">
        <v>0</v>
      </c>
      <c r="Q72" s="241">
        <v>0</v>
      </c>
      <c r="R72" s="241">
        <v>0</v>
      </c>
      <c r="S72" s="241">
        <v>4.2</v>
      </c>
      <c r="T72" s="241">
        <v>0</v>
      </c>
      <c r="U72" s="241">
        <v>0</v>
      </c>
      <c r="V72" s="241">
        <v>0</v>
      </c>
      <c r="W72" s="241">
        <v>0</v>
      </c>
      <c r="X72" s="241">
        <v>0</v>
      </c>
      <c r="Y72" s="242">
        <f t="shared" si="2"/>
        <v>4.2</v>
      </c>
    </row>
    <row r="73" spans="2:25" x14ac:dyDescent="0.25">
      <c r="B73" s="232" t="s">
        <v>125</v>
      </c>
      <c r="C73" s="241">
        <v>0</v>
      </c>
      <c r="D73" s="241">
        <v>3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>
        <v>0</v>
      </c>
      <c r="L73" s="241">
        <v>0</v>
      </c>
      <c r="M73" s="241">
        <v>0</v>
      </c>
      <c r="N73" s="241">
        <v>0</v>
      </c>
      <c r="O73" s="241">
        <v>0</v>
      </c>
      <c r="P73" s="241">
        <v>0</v>
      </c>
      <c r="Q73" s="241">
        <v>0</v>
      </c>
      <c r="R73" s="241">
        <v>0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2">
        <f t="shared" si="2"/>
        <v>3</v>
      </c>
    </row>
    <row r="74" spans="2:25" x14ac:dyDescent="0.25">
      <c r="B74" s="232" t="s">
        <v>129</v>
      </c>
      <c r="C74" s="241">
        <v>0</v>
      </c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>
        <v>0</v>
      </c>
      <c r="L74" s="241">
        <v>0</v>
      </c>
      <c r="M74" s="241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1">
        <v>0</v>
      </c>
      <c r="W74" s="241">
        <v>0</v>
      </c>
      <c r="X74" s="241">
        <v>0</v>
      </c>
      <c r="Y74" s="242">
        <f t="shared" si="2"/>
        <v>0</v>
      </c>
    </row>
    <row r="75" spans="2:25" x14ac:dyDescent="0.25">
      <c r="B75" s="232" t="s">
        <v>130</v>
      </c>
      <c r="C75" s="241">
        <v>0</v>
      </c>
      <c r="D75" s="241">
        <v>0</v>
      </c>
      <c r="E75" s="241">
        <v>0</v>
      </c>
      <c r="F75" s="241">
        <v>0</v>
      </c>
      <c r="G75" s="241">
        <v>0</v>
      </c>
      <c r="H75" s="241">
        <v>0</v>
      </c>
      <c r="I75" s="241">
        <v>0</v>
      </c>
      <c r="J75" s="241">
        <v>0</v>
      </c>
      <c r="K75" s="241">
        <v>0</v>
      </c>
      <c r="L75" s="241">
        <v>0</v>
      </c>
      <c r="M75" s="241">
        <v>0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0</v>
      </c>
      <c r="T75" s="241">
        <v>0</v>
      </c>
      <c r="U75" s="241">
        <v>0</v>
      </c>
      <c r="V75" s="241">
        <v>0</v>
      </c>
      <c r="W75" s="241">
        <v>0</v>
      </c>
      <c r="X75" s="241">
        <v>0</v>
      </c>
      <c r="Y75" s="242">
        <f t="shared" si="2"/>
        <v>0</v>
      </c>
    </row>
    <row r="76" spans="2:25" x14ac:dyDescent="0.25">
      <c r="B76" s="232" t="s">
        <v>131</v>
      </c>
      <c r="C76" s="241">
        <v>0</v>
      </c>
      <c r="D76" s="241">
        <v>0</v>
      </c>
      <c r="E76" s="241">
        <v>0</v>
      </c>
      <c r="F76" s="241">
        <v>0</v>
      </c>
      <c r="G76" s="241">
        <v>0</v>
      </c>
      <c r="H76" s="241">
        <v>0</v>
      </c>
      <c r="I76" s="241">
        <v>0</v>
      </c>
      <c r="J76" s="241">
        <v>0</v>
      </c>
      <c r="K76" s="241">
        <v>0</v>
      </c>
      <c r="L76" s="241">
        <v>0</v>
      </c>
      <c r="M76" s="241">
        <v>0</v>
      </c>
      <c r="N76" s="241">
        <v>0</v>
      </c>
      <c r="O76" s="241">
        <v>0</v>
      </c>
      <c r="P76" s="241">
        <v>0</v>
      </c>
      <c r="Q76" s="241">
        <v>0</v>
      </c>
      <c r="R76" s="241">
        <v>0</v>
      </c>
      <c r="S76" s="241">
        <v>0</v>
      </c>
      <c r="T76" s="241">
        <v>0</v>
      </c>
      <c r="U76" s="241">
        <v>0</v>
      </c>
      <c r="V76" s="241">
        <v>0</v>
      </c>
      <c r="W76" s="241">
        <v>0</v>
      </c>
      <c r="X76" s="241">
        <v>0</v>
      </c>
      <c r="Y76" s="242">
        <f t="shared" si="2"/>
        <v>0</v>
      </c>
    </row>
    <row r="77" spans="2:25" x14ac:dyDescent="0.25">
      <c r="B77" s="232" t="s">
        <v>132</v>
      </c>
      <c r="C77" s="241">
        <v>0</v>
      </c>
      <c r="D77" s="241">
        <v>0</v>
      </c>
      <c r="E77" s="241">
        <v>0</v>
      </c>
      <c r="F77" s="241">
        <v>0</v>
      </c>
      <c r="G77" s="241">
        <v>0</v>
      </c>
      <c r="H77" s="241">
        <v>0</v>
      </c>
      <c r="I77" s="241">
        <v>0</v>
      </c>
      <c r="J77" s="241">
        <v>0</v>
      </c>
      <c r="K77" s="241">
        <v>0</v>
      </c>
      <c r="L77" s="241">
        <v>0</v>
      </c>
      <c r="M77" s="241">
        <v>0</v>
      </c>
      <c r="N77" s="241">
        <v>0</v>
      </c>
      <c r="O77" s="241">
        <v>0</v>
      </c>
      <c r="P77" s="241">
        <v>0</v>
      </c>
      <c r="Q77" s="241">
        <v>0</v>
      </c>
      <c r="R77" s="241">
        <v>0</v>
      </c>
      <c r="S77" s="241">
        <v>0</v>
      </c>
      <c r="T77" s="241">
        <v>0</v>
      </c>
      <c r="U77" s="241">
        <v>0</v>
      </c>
      <c r="V77" s="241">
        <v>0</v>
      </c>
      <c r="W77" s="241">
        <v>0</v>
      </c>
      <c r="X77" s="241">
        <v>0</v>
      </c>
      <c r="Y77" s="242">
        <f t="shared" si="2"/>
        <v>0</v>
      </c>
    </row>
    <row r="78" spans="2:25" x14ac:dyDescent="0.25">
      <c r="B78" s="232" t="s">
        <v>133</v>
      </c>
      <c r="C78" s="241">
        <v>0</v>
      </c>
      <c r="D78" s="241">
        <v>0</v>
      </c>
      <c r="E78" s="241">
        <v>0</v>
      </c>
      <c r="F78" s="241">
        <v>0</v>
      </c>
      <c r="G78" s="241">
        <v>0</v>
      </c>
      <c r="H78" s="241">
        <v>0</v>
      </c>
      <c r="I78" s="241">
        <v>0</v>
      </c>
      <c r="J78" s="241">
        <v>0</v>
      </c>
      <c r="K78" s="241">
        <v>0</v>
      </c>
      <c r="L78" s="241">
        <v>0</v>
      </c>
      <c r="M78" s="241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0</v>
      </c>
      <c r="X78" s="241">
        <v>0</v>
      </c>
      <c r="Y78" s="242">
        <f t="shared" si="2"/>
        <v>0</v>
      </c>
    </row>
    <row r="79" spans="2:25" ht="16.5" thickBot="1" x14ac:dyDescent="0.3">
      <c r="B79" s="243" t="s">
        <v>135</v>
      </c>
      <c r="C79" s="244">
        <f>SUM(C44:C78)</f>
        <v>556.38</v>
      </c>
      <c r="D79" s="244">
        <f t="shared" ref="D79:X79" si="3">SUM(D44:D78)</f>
        <v>967.2</v>
      </c>
      <c r="E79" s="244">
        <f t="shared" si="3"/>
        <v>463.3</v>
      </c>
      <c r="F79" s="244">
        <f t="shared" si="3"/>
        <v>599.96999999999991</v>
      </c>
      <c r="G79" s="244">
        <f t="shared" si="3"/>
        <v>686.31999999999994</v>
      </c>
      <c r="H79" s="244">
        <f t="shared" si="3"/>
        <v>208.2</v>
      </c>
      <c r="I79" s="244">
        <f t="shared" si="3"/>
        <v>454.45</v>
      </c>
      <c r="J79" s="244">
        <f t="shared" si="3"/>
        <v>773.29999999999984</v>
      </c>
      <c r="K79" s="244">
        <f t="shared" si="3"/>
        <v>326.60000000000002</v>
      </c>
      <c r="L79" s="244">
        <f t="shared" si="3"/>
        <v>843.45</v>
      </c>
      <c r="M79" s="244">
        <f t="shared" si="3"/>
        <v>677.81000000000006</v>
      </c>
      <c r="N79" s="244">
        <f t="shared" si="3"/>
        <v>261.88</v>
      </c>
      <c r="O79" s="244">
        <f t="shared" si="3"/>
        <v>2522.1999999999998</v>
      </c>
      <c r="P79" s="244">
        <f t="shared" si="3"/>
        <v>1391.7999999999997</v>
      </c>
      <c r="Q79" s="244">
        <f t="shared" si="3"/>
        <v>4286.8799999999992</v>
      </c>
      <c r="R79" s="244">
        <f t="shared" si="3"/>
        <v>930.55</v>
      </c>
      <c r="S79" s="244">
        <f t="shared" si="3"/>
        <v>384.5499999999999</v>
      </c>
      <c r="T79" s="244">
        <f t="shared" si="3"/>
        <v>1475.9400000000003</v>
      </c>
      <c r="U79" s="244">
        <f t="shared" si="3"/>
        <v>3406.2500000000005</v>
      </c>
      <c r="V79" s="244">
        <f t="shared" si="3"/>
        <v>1607.09</v>
      </c>
      <c r="W79" s="244">
        <f t="shared" si="3"/>
        <v>3617.8500000000004</v>
      </c>
      <c r="X79" s="244">
        <f t="shared" si="3"/>
        <v>1908.3800000000003</v>
      </c>
      <c r="Y79" s="245">
        <f>SUM(Y44:Y78)</f>
        <v>28350.349999999995</v>
      </c>
    </row>
    <row r="110" spans="2:25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2" spans="2:25" x14ac:dyDescent="0.25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</row>
    <row r="113" spans="2:25" x14ac:dyDescent="0.25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</row>
    <row r="114" spans="2:25" x14ac:dyDescent="0.25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</row>
    <row r="115" spans="2:25" x14ac:dyDescent="0.25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</row>
    <row r="116" spans="2:25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2:25" x14ac:dyDescent="0.25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</row>
    <row r="118" spans="2:25" x14ac:dyDescent="0.25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</row>
    <row r="119" spans="2:25" x14ac:dyDescent="0.25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</row>
    <row r="120" spans="2:25" x14ac:dyDescent="0.25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</row>
    <row r="121" spans="2:25" x14ac:dyDescent="0.25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</row>
    <row r="122" spans="2:25" x14ac:dyDescent="0.25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</row>
    <row r="123" spans="2:25" x14ac:dyDescent="0.25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</row>
    <row r="124" spans="2:25" x14ac:dyDescent="0.25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</row>
    <row r="125" spans="2:25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2:25" x14ac:dyDescent="0.25"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</row>
    <row r="127" spans="2:25" x14ac:dyDescent="0.25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</row>
    <row r="128" spans="2:25" x14ac:dyDescent="0.25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</row>
    <row r="129" spans="2:25" x14ac:dyDescent="0.25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</row>
    <row r="130" spans="2:25" x14ac:dyDescent="0.25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</row>
    <row r="131" spans="2:25" x14ac:dyDescent="0.25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</row>
    <row r="132" spans="2:25" x14ac:dyDescent="0.25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</row>
    <row r="133" spans="2:25" x14ac:dyDescent="0.25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</row>
    <row r="134" spans="2:25" x14ac:dyDescent="0.25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</row>
    <row r="135" spans="2:25" x14ac:dyDescent="0.25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</row>
  </sheetData>
  <mergeCells count="2">
    <mergeCell ref="B2:Y2"/>
    <mergeCell ref="B42:Y42"/>
  </mergeCells>
  <conditionalFormatting sqref="C4:G38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{F57078DE-B8E7-4C6E-8EAF-9CD816BA427F}</x14:id>
        </ext>
      </extLst>
    </cfRule>
  </conditionalFormatting>
  <conditionalFormatting sqref="Y4:Y38">
    <cfRule type="iconSet" priority="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{A3CE29F2-6896-4EFD-B734-D9EEDCEEA3EA}</x14:id>
        </ext>
      </extLst>
    </cfRule>
  </conditionalFormatting>
  <conditionalFormatting sqref="C44:G78">
    <cfRule type="iconSet" priority="5">
      <iconSet iconSet="5ArrowsGray">
        <cfvo type="percent" val="0"/>
        <cfvo type="percent" val="20"/>
        <cfvo type="percent" val="40" gte="0"/>
        <cfvo type="percent" val="60"/>
        <cfvo type="percent" val="80"/>
      </iconSe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{707787E9-0BFB-406A-9ABF-B7D0FADF65E6}</x14:id>
        </ext>
      </extLst>
    </cfRule>
  </conditionalFormatting>
  <conditionalFormatting sqref="Y44:Y78">
    <cfRule type="iconSet" priority="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{5A70B915-15BE-40A7-8933-4EFA634E03F7}</x14:id>
        </ext>
      </extLst>
    </cfRule>
  </conditionalFormatting>
  <conditionalFormatting sqref="H4:X38">
    <cfRule type="iconSet" priority="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{41548536-E638-4DE9-9CF0-3001B4AC81B2}</x14:id>
        </ext>
      </extLst>
    </cfRule>
  </conditionalFormatting>
  <conditionalFormatting sqref="C79:X79">
    <cfRule type="iconSet" priority="1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{A5B8F879-CAD1-4374-A755-58EC992E78A4}</x14:id>
        </ext>
      </extLst>
    </cfRule>
  </conditionalFormatting>
  <conditionalFormatting sqref="C41:X41 C39:X39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{10958394-3A55-4B15-8CE8-2DFC4B0952C6}</x14:id>
        </ext>
      </extLst>
    </cfRule>
    <cfRule type="iconSet" priority="14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44:X78">
    <cfRule type="iconSet" priority="1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{45CE03A0-F6FF-4074-8087-C25C1FC0BE08}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7078DE-B8E7-4C6E-8EAF-9CD816BA427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C4:G38</xm:sqref>
        </x14:conditionalFormatting>
        <x14:conditionalFormatting xmlns:xm="http://schemas.microsoft.com/office/excel/2006/main">
          <x14:cfRule type="dataBar" id="{A3CE29F2-6896-4EFD-B734-D9EEDCEEA3E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Y4:Y38</xm:sqref>
        </x14:conditionalFormatting>
        <x14:conditionalFormatting xmlns:xm="http://schemas.microsoft.com/office/excel/2006/main">
          <x14:cfRule type="dataBar" id="{707787E9-0BFB-406A-9ABF-B7D0FADF65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C44:G78</xm:sqref>
        </x14:conditionalFormatting>
        <x14:conditionalFormatting xmlns:xm="http://schemas.microsoft.com/office/excel/2006/main">
          <x14:cfRule type="dataBar" id="{5A70B915-15BE-40A7-8933-4EFA634E03F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Y44:Y78</xm:sqref>
        </x14:conditionalFormatting>
        <x14:conditionalFormatting xmlns:xm="http://schemas.microsoft.com/office/excel/2006/main">
          <x14:cfRule type="dataBar" id="{41548536-E638-4DE9-9CF0-3001B4AC81B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H4:X38</xm:sqref>
        </x14:conditionalFormatting>
        <x14:conditionalFormatting xmlns:xm="http://schemas.microsoft.com/office/excel/2006/main">
          <x14:cfRule type="dataBar" id="{A5B8F879-CAD1-4374-A755-58EC992E78A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C79:X79</xm:sqref>
        </x14:conditionalFormatting>
        <x14:conditionalFormatting xmlns:xm="http://schemas.microsoft.com/office/excel/2006/main">
          <x14:cfRule type="dataBar" id="{10958394-3A55-4B15-8CE8-2DFC4B0952C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C41:X41 C39:X39</xm:sqref>
        </x14:conditionalFormatting>
        <x14:conditionalFormatting xmlns:xm="http://schemas.microsoft.com/office/excel/2006/main">
          <x14:cfRule type="dataBar" id="{45CE03A0-F6FF-4074-8087-C25C1FC0BE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H44:X78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"/>
  <sheetViews>
    <sheetView showGridLines="0" topLeftCell="A16" workbookViewId="0">
      <selection activeCell="K21" sqref="K21"/>
    </sheetView>
  </sheetViews>
  <sheetFormatPr baseColWidth="10" defaultRowHeight="15" x14ac:dyDescent="0.25"/>
  <sheetData>
    <row r="1" spans="1:10" x14ac:dyDescent="0.25">
      <c r="A1" s="341" t="s">
        <v>86</v>
      </c>
      <c r="B1" s="341"/>
      <c r="C1" s="341"/>
      <c r="D1" s="341"/>
      <c r="E1" s="341"/>
      <c r="F1" s="341"/>
      <c r="G1" s="341"/>
      <c r="H1" s="341"/>
      <c r="I1" s="341"/>
      <c r="J1" s="341"/>
    </row>
    <row r="2" spans="1:10" x14ac:dyDescent="0.25">
      <c r="A2" s="341"/>
      <c r="B2" s="341"/>
      <c r="C2" s="341"/>
      <c r="D2" s="341"/>
      <c r="E2" s="341"/>
      <c r="F2" s="341"/>
      <c r="G2" s="341"/>
      <c r="H2" s="341"/>
      <c r="I2" s="341"/>
      <c r="J2" s="341"/>
    </row>
  </sheetData>
  <mergeCells count="1">
    <mergeCell ref="A1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Tabla Comparativa</vt:lpstr>
      <vt:lpstr>Afectación Por Municipios </vt:lpstr>
      <vt:lpstr>Base 2009-2021</vt:lpstr>
      <vt:lpstr>Base 1999 - 2020 Municipios </vt:lpstr>
      <vt:lpstr>Tipo de Incidente </vt:lpstr>
      <vt:lpstr>'Base 2009-2021'!Área_de_impresión</vt:lpstr>
      <vt:lpstr>'Tabla Comparativa'!Área_de_impresión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Rosales Martínez</dc:creator>
  <cp:lastModifiedBy>Administrador</cp:lastModifiedBy>
  <cp:lastPrinted>2021-04-16T14:18:16Z</cp:lastPrinted>
  <dcterms:created xsi:type="dcterms:W3CDTF">2014-12-29T21:03:23Z</dcterms:created>
  <dcterms:modified xsi:type="dcterms:W3CDTF">2021-04-22T16:15:07Z</dcterms:modified>
</cp:coreProperties>
</file>