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1 - Enero\"/>
    </mc:Choice>
  </mc:AlternateContent>
  <bookViews>
    <workbookView xWindow="0" yWindow="0" windowWidth="28800" windowHeight="118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Comparativa'!$J$26:$N$50</definedName>
    <definedName name="_xlnm.Print_Area" localSheetId="2">'Base 2009-2021'!$A$1:$Q$35</definedName>
    <definedName name="_xlnm.Print_Area" localSheetId="0">'Tabla Comparativa'!$A$2:$N$87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79" i="8" s="1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9" i="8" s="1"/>
  <c r="D18" i="4" l="1"/>
  <c r="D19" i="4"/>
  <c r="C35" i="4"/>
  <c r="P35" i="5" l="1"/>
  <c r="O35" i="5"/>
  <c r="N35" i="5"/>
  <c r="Q34" i="5"/>
  <c r="Q35" i="5" s="1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Q17" i="5" s="1"/>
  <c r="M17" i="5"/>
  <c r="L17" i="5"/>
  <c r="K17" i="5"/>
  <c r="J17" i="5"/>
  <c r="I17" i="5"/>
  <c r="H17" i="5"/>
  <c r="G17" i="5"/>
  <c r="F17" i="5"/>
  <c r="E17" i="5"/>
  <c r="J48" i="4" l="1"/>
  <c r="J60" i="4"/>
  <c r="N57" i="4" s="1"/>
  <c r="N51" i="4" s="1"/>
  <c r="J54" i="4"/>
  <c r="N48" i="4"/>
  <c r="C49" i="4" l="1"/>
  <c r="N60" i="4" l="1"/>
  <c r="N54" i="4"/>
  <c r="G29" i="6"/>
  <c r="N40" i="4" l="1"/>
  <c r="J40" i="4"/>
  <c r="Q33" i="5" l="1"/>
  <c r="Q15" i="5"/>
  <c r="C44" i="4" l="1"/>
  <c r="C31" i="4"/>
  <c r="J4" i="4"/>
  <c r="N19" i="4" l="1"/>
  <c r="N18" i="4"/>
  <c r="J19" i="4"/>
  <c r="J18" i="4"/>
  <c r="F18" i="4"/>
  <c r="F19" i="4"/>
  <c r="A29" i="6" l="1"/>
  <c r="M29" i="6" l="1"/>
  <c r="Q29" i="6" l="1"/>
  <c r="K29" i="6"/>
  <c r="E29" i="6"/>
  <c r="Q32" i="5" l="1"/>
  <c r="Q14" i="5"/>
  <c r="J14" i="4" l="1"/>
  <c r="H18" i="4" l="1"/>
  <c r="C23" i="4"/>
  <c r="N4" i="4" l="1"/>
  <c r="Q31" i="5" l="1"/>
  <c r="Q13" i="5"/>
  <c r="J9" i="4" l="1"/>
  <c r="H19" i="4" s="1"/>
  <c r="H10" i="4" l="1"/>
  <c r="K4" i="4"/>
  <c r="N9" i="4" l="1"/>
  <c r="Q12" i="5" l="1"/>
  <c r="Q30" i="5"/>
  <c r="C55" i="4" l="1"/>
  <c r="N14" i="4" l="1"/>
  <c r="Q11" i="5" l="1"/>
  <c r="Q27" i="5" l="1"/>
  <c r="Q24" i="5"/>
  <c r="Q28" i="5"/>
  <c r="Q26" i="5"/>
  <c r="Q25" i="5"/>
  <c r="Q23" i="5"/>
  <c r="Q29" i="5"/>
  <c r="Q22" i="5"/>
  <c r="Q9" i="5" l="1"/>
  <c r="Q10" i="5" l="1"/>
  <c r="Q8" i="5"/>
  <c r="Q7" i="5"/>
  <c r="Q6" i="5"/>
  <c r="Q5" i="5"/>
  <c r="Q4" i="5"/>
  <c r="D10" i="4" l="1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C60" i="4"/>
  <c r="H36" i="4" s="1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<sst xmlns="http://schemas.openxmlformats.org/spreadsheetml/2006/main" count="253" uniqueCount="142">
  <si>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</si>
  <si>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</si>
  <si>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</si>
  <si>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</si>
  <si>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</si>
  <si>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</si>
  <si>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</si>
  <si>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</si>
  <si>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</si>
  <si>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</si>
  <si>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</si>
  <si>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</si>
  <si>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</si>
  <si>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</si>
  <si>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</si>
  <si>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</si>
  <si>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</si>
  <si>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</si>
  <si>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</si>
  <si>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</si>
  <si>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</si>
  <si>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</si>
  <si>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</si>
  <si>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</si>
  <si>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</si>
  <si>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</si>
  <si>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</si>
  <si>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</si>
  <si>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</si>
  <si>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</si>
  <si>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</si>
  <si>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</si>
  <si>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</si>
  <si>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</si>
  <si>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</si>
  <si>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</si>
  <si>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</si>
  <si>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</si>
  <si>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</si>
  <si>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</si>
  <si>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</si>
  <si>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</si>
  <si>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</si>
  <si>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</si>
  <si>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</si>
  <si>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</si>
  <si>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</si>
  <si>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</si>
  <si>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</si>
  <si>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</si>
  <si>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</si>
  <si>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</si>
  <si>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</si>
  <si>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</si>
  <si>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</si>
  <si>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</si>
  <si>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</si>
  <si>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</si>
  <si>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</si>
  <si>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</si>
  <si>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</si>
  <si>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</si>
  <si>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</si>
  <si>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</si>
  <si>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</si>
  <si>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</si>
  <si>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</si>
  <si>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</si>
  <si>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</si>
  <si>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</si>
  <si>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</si>
  <si>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</si>
  <si>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</si>
  <si>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</si>
  <si>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</si>
  <si>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</si>
  <si>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</si>
  <si>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</si>
  <si>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</si>
  <si>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</si>
  <si>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</si>
  <si>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</si>
  <si>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</si>
  <si>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</si>
  <si>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</si>
  <si>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>Observacoiones: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</si>
  <si>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</si>
  <si>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</si>
  <si>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</si>
  <si>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</si>
  <si>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</si>
  <si>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</si>
  <si>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</si>
  <si>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</si>
  <si>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</si>
  <si>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</si>
  <si>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</si>
  <si>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</si>
  <si>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Tepoztlán</t>
  </si>
  <si>
    <t>Huitzilac</t>
  </si>
  <si>
    <t>Corredor Biológico Chichinautzin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</si>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</sst>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43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20" fontId="10" fillId="0" borderId="45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9" fillId="0" borderId="111" xfId="0" applyFont="1" applyBorder="1" applyAlignment="1">
      <alignment horizontal="left"/>
    </xf>
    <xf numFmtId="0" fontId="10" fillId="0" borderId="114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/>
    </xf>
    <xf numFmtId="0" fontId="10" fillId="0" borderId="116" xfId="0" applyFont="1" applyFill="1" applyBorder="1" applyAlignment="1">
      <alignment horizontal="center" vertical="center"/>
    </xf>
    <xf numFmtId="4" fontId="10" fillId="0" borderId="117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7" xfId="0" applyNumberFormat="1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/>
    </xf>
    <xf numFmtId="10" fontId="0" fillId="0" borderId="0" xfId="0" applyNumberFormat="1"/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10" fillId="0" borderId="120" xfId="0" applyFont="1" applyBorder="1" applyAlignment="1">
      <alignment vertical="center"/>
    </xf>
    <xf numFmtId="0" fontId="9" fillId="0" borderId="122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3" xfId="0" applyNumberFormat="1" applyFont="1" applyBorder="1" applyAlignment="1">
      <alignment horizontal="center"/>
    </xf>
    <xf numFmtId="4" fontId="9" fillId="0" borderId="123" xfId="0" applyNumberFormat="1" applyFont="1" applyBorder="1" applyAlignment="1">
      <alignment horizontal="right"/>
    </xf>
    <xf numFmtId="4" fontId="9" fillId="0" borderId="124" xfId="0" applyNumberFormat="1" applyFont="1" applyBorder="1" applyAlignment="1">
      <alignment horizontal="right"/>
    </xf>
    <xf numFmtId="3" fontId="9" fillId="0" borderId="125" xfId="0" applyNumberFormat="1" applyFont="1" applyBorder="1" applyAlignment="1">
      <alignment horizontal="center"/>
    </xf>
    <xf numFmtId="165" fontId="8" fillId="0" borderId="94" xfId="0" applyNumberFormat="1" applyFont="1" applyFill="1" applyBorder="1" applyAlignment="1">
      <alignment horizontal="right" vertic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7" xfId="0" applyNumberFormat="1" applyFont="1" applyFill="1" applyBorder="1" applyAlignment="1">
      <alignment horizontal="center" vertical="center"/>
    </xf>
    <xf numFmtId="165" fontId="10" fillId="0" borderId="115" xfId="0" applyNumberFormat="1" applyFont="1" applyFill="1" applyBorder="1" applyAlignment="1">
      <alignment horizontal="center" vertical="center"/>
    </xf>
    <xf numFmtId="165" fontId="10" fillId="0" borderId="43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4" fontId="10" fillId="0" borderId="115" xfId="0" applyNumberFormat="1" applyFont="1" applyFill="1" applyBorder="1" applyAlignment="1">
      <alignment horizontal="center" vertical="center"/>
    </xf>
    <xf numFmtId="165" fontId="5" fillId="3" borderId="75" xfId="0" applyNumberFormat="1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3" xfId="0" applyFont="1" applyFill="1" applyBorder="1" applyAlignment="1">
      <alignment horizontal="center" vertical="center"/>
    </xf>
    <xf numFmtId="166" fontId="5" fillId="10" borderId="19" xfId="0" applyNumberFormat="1" applyFont="1" applyFill="1" applyBorder="1" applyAlignment="1">
      <alignment horizontal="center" vertical="center"/>
    </xf>
    <xf numFmtId="165" fontId="5" fillId="11" borderId="75" xfId="0" applyNumberFormat="1" applyFont="1" applyFill="1" applyBorder="1" applyAlignment="1">
      <alignment horizontal="right"/>
    </xf>
    <xf numFmtId="165" fontId="9" fillId="0" borderId="106" xfId="0" applyNumberFormat="1" applyFont="1" applyBorder="1" applyAlignment="1">
      <alignment horizontal="right"/>
    </xf>
    <xf numFmtId="0" fontId="2" fillId="9" borderId="129" xfId="0" applyFont="1" applyFill="1" applyBorder="1" applyAlignment="1">
      <alignment horizontal="center" vertical="center" wrapText="1"/>
    </xf>
    <xf numFmtId="0" fontId="2" fillId="9" borderId="112" xfId="0" applyFont="1" applyFill="1" applyBorder="1" applyAlignment="1">
      <alignment horizontal="center" vertical="center"/>
    </xf>
    <xf numFmtId="0" fontId="2" fillId="9" borderId="130" xfId="0" applyFont="1" applyFill="1" applyBorder="1" applyAlignment="1">
      <alignment horizontal="center" vertical="center"/>
    </xf>
    <xf numFmtId="0" fontId="6" fillId="0" borderId="114" xfId="0" applyFont="1" applyBorder="1" applyAlignment="1">
      <alignment horizontal="right"/>
    </xf>
    <xf numFmtId="3" fontId="19" fillId="0" borderId="131" xfId="0" applyNumberFormat="1" applyFont="1" applyBorder="1" applyAlignment="1">
      <alignment horizontal="center"/>
    </xf>
    <xf numFmtId="3" fontId="19" fillId="0" borderId="115" xfId="0" applyNumberFormat="1" applyFont="1" applyBorder="1" applyAlignment="1">
      <alignment horizontal="center"/>
    </xf>
    <xf numFmtId="0" fontId="19" fillId="0" borderId="132" xfId="0" applyFont="1" applyBorder="1" applyAlignment="1">
      <alignment horizontal="right"/>
    </xf>
    <xf numFmtId="3" fontId="19" fillId="0" borderId="133" xfId="0" applyNumberFormat="1" applyFont="1" applyBorder="1" applyAlignment="1">
      <alignment horizontal="center"/>
    </xf>
    <xf numFmtId="3" fontId="20" fillId="0" borderId="134" xfId="0" applyNumberFormat="1" applyFont="1" applyBorder="1" applyAlignment="1">
      <alignment horizontal="center"/>
    </xf>
    <xf numFmtId="0" fontId="2" fillId="8" borderId="129" xfId="0" applyFont="1" applyFill="1" applyBorder="1" applyAlignment="1">
      <alignment horizontal="center" vertical="center" wrapText="1"/>
    </xf>
    <xf numFmtId="0" fontId="2" fillId="8" borderId="112" xfId="0" applyFont="1" applyFill="1" applyBorder="1" applyAlignment="1">
      <alignment horizontal="center" vertical="center"/>
    </xf>
    <xf numFmtId="0" fontId="2" fillId="8" borderId="130" xfId="0" applyFont="1" applyFill="1" applyBorder="1" applyAlignment="1">
      <alignment horizontal="center" vertical="center"/>
    </xf>
    <xf numFmtId="4" fontId="19" fillId="0" borderId="131" xfId="0" applyNumberFormat="1" applyFont="1" applyBorder="1" applyAlignment="1">
      <alignment horizontal="right"/>
    </xf>
    <xf numFmtId="4" fontId="19" fillId="0" borderId="115" xfId="0" applyNumberFormat="1" applyFont="1" applyBorder="1" applyAlignment="1">
      <alignment horizontal="right"/>
    </xf>
    <xf numFmtId="0" fontId="11" fillId="0" borderId="132" xfId="0" applyFont="1" applyBorder="1" applyAlignment="1">
      <alignment horizontal="right"/>
    </xf>
    <xf numFmtId="4" fontId="19" fillId="0" borderId="133" xfId="0" applyNumberFormat="1" applyFont="1" applyBorder="1" applyAlignment="1">
      <alignment horizontal="center"/>
    </xf>
    <xf numFmtId="165" fontId="20" fillId="0" borderId="134" xfId="0" applyNumberFormat="1" applyFont="1" applyBorder="1" applyAlignment="1">
      <alignment horizont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2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0" fillId="0" borderId="52" xfId="0" applyFont="1" applyFill="1" applyBorder="1" applyAlignment="1">
      <alignment horizontal="lef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39" xfId="4" applyFont="1" applyFill="1" applyBorder="1" applyAlignment="1">
      <alignment horizontal="center"/>
    </xf>
    <xf numFmtId="0" fontId="5" fillId="22" borderId="40" xfId="4" applyFont="1" applyFill="1" applyBorder="1" applyAlignment="1">
      <alignment horizontal="center"/>
    </xf>
    <xf numFmtId="0" fontId="5" fillId="22" borderId="41" xfId="4" applyFont="1" applyFill="1" applyBorder="1" applyAlignment="1">
      <alignment horizontal="center"/>
    </xf>
    <xf numFmtId="0" fontId="10" fillId="0" borderId="44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right"/>
    </xf>
    <xf numFmtId="0" fontId="11" fillId="13" borderId="52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left" vertical="center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9" borderId="128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8" fillId="8" borderId="12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508088"/>
        <c:axId val="470508480"/>
      </c:lineChart>
      <c:catAx>
        <c:axId val="47050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508480"/>
        <c:crosses val="autoZero"/>
        <c:auto val="1"/>
        <c:lblAlgn val="ctr"/>
        <c:lblOffset val="100"/>
        <c:noMultiLvlLbl val="0"/>
      </c:catAx>
      <c:valAx>
        <c:axId val="4705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508088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</c:formatCode>
                <c:ptCount val="9"/>
                <c:pt idx="0" formatCode="#,##0.000">
                  <c:v>14.901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509264"/>
        <c:axId val="470350112"/>
      </c:lineChart>
      <c:catAx>
        <c:axId val="47050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350112"/>
        <c:crosses val="autoZero"/>
        <c:auto val="1"/>
        <c:lblAlgn val="ctr"/>
        <c:lblOffset val="100"/>
        <c:noMultiLvlLbl val="0"/>
      </c:catAx>
      <c:valAx>
        <c:axId val="4703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509264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73</xdr:row>
      <xdr:rowOff>35663</xdr:rowOff>
    </xdr:from>
    <xdr:to>
      <xdr:col>14</xdr:col>
      <xdr:colOff>63011</xdr:colOff>
      <xdr:row>76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64</xdr:row>
      <xdr:rowOff>42863</xdr:rowOff>
    </xdr:from>
    <xdr:to>
      <xdr:col>7</xdr:col>
      <xdr:colOff>336550</xdr:colOff>
      <xdr:row>87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64</xdr:row>
      <xdr:rowOff>42862</xdr:rowOff>
    </xdr:from>
    <xdr:to>
      <xdr:col>14</xdr:col>
      <xdr:colOff>4907</xdr:colOff>
      <xdr:row>87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7"/>
  <sheetViews>
    <sheetView showGridLines="0" tabSelected="1" zoomScale="110" zoomScaleNormal="110" zoomScaleSheetLayoutView="150" zoomScalePageLayoutView="120" workbookViewId="0">
      <selection activeCell="K29" sqref="K29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7" width="10.85546875" style="2" customWidth="1"/>
    <col min="8" max="8" width="9.7109375" style="2" customWidth="1"/>
    <col min="9" max="9" width="8.7109375" style="2" customWidth="1"/>
    <col min="10" max="10" width="11.140625" style="2" customWidth="1"/>
    <col min="11" max="11" width="9.7109375" style="2" customWidth="1"/>
    <col min="12" max="12" width="8.42578125" style="2" customWidth="1"/>
    <col min="13" max="13" width="11" style="2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68">
        <v>2019</v>
      </c>
      <c r="B2" s="271">
        <v>43493</v>
      </c>
      <c r="C2" s="256" t="s">
        <v>0</v>
      </c>
      <c r="D2" s="258" t="s">
        <v>1</v>
      </c>
      <c r="E2" s="258"/>
      <c r="F2" s="258"/>
      <c r="G2" s="258"/>
      <c r="H2" s="258"/>
      <c r="I2" s="258"/>
      <c r="J2" s="258"/>
      <c r="K2" s="259" t="s">
        <v>2</v>
      </c>
      <c r="L2" s="258" t="s">
        <v>27</v>
      </c>
      <c r="M2" s="258"/>
      <c r="N2" s="261"/>
    </row>
    <row r="3" spans="1:15" ht="22.5" x14ac:dyDescent="0.25">
      <c r="A3" s="269"/>
      <c r="B3" s="271"/>
      <c r="C3" s="257"/>
      <c r="D3" s="119" t="s">
        <v>26</v>
      </c>
      <c r="E3" s="119" t="s">
        <v>3</v>
      </c>
      <c r="F3" s="67" t="s">
        <v>4</v>
      </c>
      <c r="G3" s="67" t="s">
        <v>44</v>
      </c>
      <c r="H3" s="67" t="s">
        <v>5</v>
      </c>
      <c r="I3" s="119" t="s">
        <v>45</v>
      </c>
      <c r="J3" s="67" t="s">
        <v>6</v>
      </c>
      <c r="K3" s="260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270"/>
      <c r="B4" s="271"/>
      <c r="C4" s="68">
        <v>3</v>
      </c>
      <c r="D4" s="69">
        <v>0</v>
      </c>
      <c r="E4" s="69">
        <v>0</v>
      </c>
      <c r="F4" s="69">
        <v>22.67</v>
      </c>
      <c r="G4" s="69">
        <v>58.45</v>
      </c>
      <c r="H4" s="69">
        <v>0</v>
      </c>
      <c r="I4" s="69">
        <v>0</v>
      </c>
      <c r="J4" s="70">
        <f>SUM(D4:I4)</f>
        <v>81.12</v>
      </c>
      <c r="K4" s="71">
        <f>IF(J4=0,0,J4/C4)</f>
        <v>27.040000000000003</v>
      </c>
      <c r="L4" s="72">
        <v>38</v>
      </c>
      <c r="M4" s="73">
        <v>0</v>
      </c>
      <c r="N4" s="74">
        <f>SUM(L4:M4)</f>
        <v>38</v>
      </c>
    </row>
    <row r="5" spans="1:15" s="10" customFormat="1" ht="11.25" x14ac:dyDescent="0.2">
      <c r="C5" s="11"/>
      <c r="D5" s="12">
        <f t="shared" ref="D5:I5" si="0">IF(D4=0, 0,D4/$J4)</f>
        <v>0</v>
      </c>
      <c r="E5" s="12">
        <f t="shared" si="0"/>
        <v>0</v>
      </c>
      <c r="F5" s="12">
        <f t="shared" si="0"/>
        <v>0.27946252465483234</v>
      </c>
      <c r="G5" s="12">
        <f t="shared" si="0"/>
        <v>0.72053747534516766</v>
      </c>
      <c r="H5" s="12">
        <f t="shared" si="0"/>
        <v>0</v>
      </c>
      <c r="I5" s="12">
        <f t="shared" si="0"/>
        <v>0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74">
        <v>2020</v>
      </c>
      <c r="B7" s="272">
        <v>43858</v>
      </c>
      <c r="C7" s="262" t="s">
        <v>0</v>
      </c>
      <c r="D7" s="264" t="s">
        <v>1</v>
      </c>
      <c r="E7" s="264"/>
      <c r="F7" s="264"/>
      <c r="G7" s="264"/>
      <c r="H7" s="264"/>
      <c r="I7" s="264"/>
      <c r="J7" s="264"/>
      <c r="K7" s="265" t="s">
        <v>2</v>
      </c>
      <c r="L7" s="264" t="s">
        <v>27</v>
      </c>
      <c r="M7" s="264"/>
      <c r="N7" s="267"/>
    </row>
    <row r="8" spans="1:15" ht="22.5" x14ac:dyDescent="0.25">
      <c r="A8" s="275"/>
      <c r="B8" s="272"/>
      <c r="C8" s="263"/>
      <c r="D8" s="120" t="s">
        <v>26</v>
      </c>
      <c r="E8" s="120" t="s">
        <v>3</v>
      </c>
      <c r="F8" s="121" t="s">
        <v>4</v>
      </c>
      <c r="G8" s="121" t="s">
        <v>44</v>
      </c>
      <c r="H8" s="121" t="s">
        <v>5</v>
      </c>
      <c r="I8" s="120" t="s">
        <v>45</v>
      </c>
      <c r="J8" s="121" t="s">
        <v>6</v>
      </c>
      <c r="K8" s="266"/>
      <c r="L8" s="121" t="s">
        <v>7</v>
      </c>
      <c r="M8" s="121" t="s">
        <v>8</v>
      </c>
      <c r="N8" s="122" t="s">
        <v>6</v>
      </c>
    </row>
    <row r="9" spans="1:15" s="6" customFormat="1" ht="13.5" thickBot="1" x14ac:dyDescent="0.25">
      <c r="A9" s="276"/>
      <c r="B9" s="272"/>
      <c r="C9" s="68">
        <v>3</v>
      </c>
      <c r="D9" s="69">
        <v>0</v>
      </c>
      <c r="E9" s="69">
        <v>0</v>
      </c>
      <c r="F9" s="69">
        <v>15.57</v>
      </c>
      <c r="G9" s="69">
        <v>23.05</v>
      </c>
      <c r="H9" s="69">
        <v>0</v>
      </c>
      <c r="I9" s="69">
        <v>0</v>
      </c>
      <c r="J9" s="70">
        <f>SUM(D9:I9)</f>
        <v>38.620000000000005</v>
      </c>
      <c r="K9" s="71">
        <f>IF(J9=0,0,J9/C9)</f>
        <v>12.873333333333335</v>
      </c>
      <c r="L9" s="72">
        <v>58</v>
      </c>
      <c r="M9" s="73">
        <v>0</v>
      </c>
      <c r="N9" s="74">
        <f>SUM(L9:M9)</f>
        <v>58</v>
      </c>
    </row>
    <row r="10" spans="1:15" s="10" customFormat="1" ht="11.25" x14ac:dyDescent="0.2">
      <c r="C10" s="27"/>
      <c r="D10" s="12">
        <f t="shared" ref="D10:I10" si="1">IF(D9=0, 0,D9/$J9)</f>
        <v>0</v>
      </c>
      <c r="E10" s="12">
        <f t="shared" si="1"/>
        <v>0</v>
      </c>
      <c r="F10" s="12">
        <f t="shared" si="1"/>
        <v>0.40315898498187464</v>
      </c>
      <c r="G10" s="12">
        <f t="shared" si="1"/>
        <v>0.59684101501812525</v>
      </c>
      <c r="H10" s="12">
        <f t="shared" si="1"/>
        <v>0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77">
        <v>2021</v>
      </c>
      <c r="B12" s="273">
        <v>44224</v>
      </c>
      <c r="C12" s="303" t="s">
        <v>0</v>
      </c>
      <c r="D12" s="283" t="s">
        <v>1</v>
      </c>
      <c r="E12" s="283"/>
      <c r="F12" s="283"/>
      <c r="G12" s="283"/>
      <c r="H12" s="283"/>
      <c r="I12" s="283"/>
      <c r="J12" s="283"/>
      <c r="K12" s="297" t="s">
        <v>2</v>
      </c>
      <c r="L12" s="283" t="s">
        <v>27</v>
      </c>
      <c r="M12" s="283"/>
      <c r="N12" s="284"/>
    </row>
    <row r="13" spans="1:15" ht="22.5" x14ac:dyDescent="0.25">
      <c r="A13" s="278"/>
      <c r="B13" s="273"/>
      <c r="C13" s="304"/>
      <c r="D13" s="125" t="s">
        <v>26</v>
      </c>
      <c r="E13" s="125" t="s">
        <v>3</v>
      </c>
      <c r="F13" s="126" t="s">
        <v>4</v>
      </c>
      <c r="G13" s="126" t="s">
        <v>44</v>
      </c>
      <c r="H13" s="126" t="s">
        <v>5</v>
      </c>
      <c r="I13" s="125" t="s">
        <v>45</v>
      </c>
      <c r="J13" s="126" t="s">
        <v>6</v>
      </c>
      <c r="K13" s="298"/>
      <c r="L13" s="126" t="s">
        <v>7</v>
      </c>
      <c r="M13" s="126" t="s">
        <v>8</v>
      </c>
      <c r="N13" s="127" t="s">
        <v>6</v>
      </c>
    </row>
    <row r="14" spans="1:15" s="6" customFormat="1" ht="13.5" thickBot="1" x14ac:dyDescent="0.25">
      <c r="A14" s="279"/>
      <c r="B14" s="273"/>
      <c r="C14" s="128">
        <v>8</v>
      </c>
      <c r="D14" s="225">
        <v>0</v>
      </c>
      <c r="E14" s="225">
        <v>0</v>
      </c>
      <c r="F14" s="225">
        <v>0.9</v>
      </c>
      <c r="G14" s="225">
        <v>9.5039999999999996</v>
      </c>
      <c r="H14" s="225">
        <v>4.4969999999999999</v>
      </c>
      <c r="I14" s="225">
        <v>0</v>
      </c>
      <c r="J14" s="224">
        <f>SUM(D14:I14)</f>
        <v>14.901</v>
      </c>
      <c r="K14" s="129">
        <f>IF(J14=0,0,J14/C14)</f>
        <v>1.862625</v>
      </c>
      <c r="L14" s="130">
        <v>131</v>
      </c>
      <c r="M14" s="131">
        <v>61</v>
      </c>
      <c r="N14" s="132">
        <f>SUM(L14:M14)</f>
        <v>192</v>
      </c>
    </row>
    <row r="15" spans="1:15" s="10" customFormat="1" ht="11.25" x14ac:dyDescent="0.2">
      <c r="C15" s="11"/>
      <c r="D15" s="12">
        <f t="shared" ref="D15:I15" si="2">IF(D14=0, 0,D14/$J14)</f>
        <v>0</v>
      </c>
      <c r="E15" s="12">
        <f t="shared" si="2"/>
        <v>0</v>
      </c>
      <c r="F15" s="12">
        <f t="shared" si="2"/>
        <v>6.0398630964364812E-2</v>
      </c>
      <c r="G15" s="12">
        <f t="shared" si="2"/>
        <v>0.6378095429836923</v>
      </c>
      <c r="H15" s="12">
        <f t="shared" si="2"/>
        <v>0.30179182605194282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91" t="s">
        <v>63</v>
      </c>
      <c r="E17" s="292"/>
      <c r="F17" s="293"/>
      <c r="H17" s="294" t="s">
        <v>61</v>
      </c>
      <c r="I17" s="295"/>
      <c r="J17" s="296"/>
      <c r="L17" s="280" t="s">
        <v>64</v>
      </c>
      <c r="M17" s="281"/>
      <c r="N17" s="282"/>
    </row>
    <row r="18" spans="3:28" s="10" customFormat="1" ht="11.25" x14ac:dyDescent="0.2">
      <c r="D18" s="152">
        <f>IF(C4&gt;0,(C14-C4)/C4,C14-C4)</f>
        <v>1.6666666666666667</v>
      </c>
      <c r="E18" s="149" t="s">
        <v>62</v>
      </c>
      <c r="F18" s="153">
        <f>A2</f>
        <v>2019</v>
      </c>
      <c r="H18" s="157">
        <f>IF(J4&gt;0,(J14-J4)/J4,J14-J4)</f>
        <v>-0.81630917159763317</v>
      </c>
      <c r="I18" s="150" t="s">
        <v>62</v>
      </c>
      <c r="J18" s="158">
        <f>A2</f>
        <v>2019</v>
      </c>
      <c r="L18" s="162">
        <f>IF(K4&gt;0,(K14-K4)/K4,K14-K4)</f>
        <v>-0.93111593934911241</v>
      </c>
      <c r="M18" s="151" t="s">
        <v>62</v>
      </c>
      <c r="N18" s="163">
        <f>A2</f>
        <v>2019</v>
      </c>
    </row>
    <row r="19" spans="3:28" s="10" customFormat="1" ht="12" thickBot="1" x14ac:dyDescent="0.25">
      <c r="D19" s="154">
        <f>IF(C9&gt;0,(C14-C9)/C9,(C14-C9))</f>
        <v>1.6666666666666667</v>
      </c>
      <c r="E19" s="155" t="s">
        <v>62</v>
      </c>
      <c r="F19" s="156">
        <f>A7</f>
        <v>2020</v>
      </c>
      <c r="H19" s="159">
        <f>IF(J9&gt;0,(J14-J9)/J9,J14-J9)</f>
        <v>-0.61416364577938898</v>
      </c>
      <c r="I19" s="160" t="s">
        <v>62</v>
      </c>
      <c r="J19" s="161">
        <f>A7</f>
        <v>2020</v>
      </c>
      <c r="L19" s="164">
        <f>IF(K9&gt;0,(K14-K9)/K9,K14-K9)</f>
        <v>-0.85531136716727085</v>
      </c>
      <c r="M19" s="165" t="s">
        <v>62</v>
      </c>
      <c r="N19" s="166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300" t="s">
        <v>10</v>
      </c>
      <c r="D21" s="301"/>
      <c r="E21" s="301"/>
      <c r="F21" s="301"/>
      <c r="G21" s="301"/>
      <c r="H21" s="302"/>
      <c r="I21" s="62"/>
      <c r="J21" s="305" t="s">
        <v>11</v>
      </c>
      <c r="K21" s="306"/>
      <c r="L21" s="306"/>
      <c r="M21" s="306"/>
      <c r="N21" s="307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7" t="s">
        <v>0</v>
      </c>
      <c r="D22" s="299" t="s">
        <v>12</v>
      </c>
      <c r="E22" s="299"/>
      <c r="F22" s="299"/>
      <c r="G22" s="299"/>
      <c r="H22" s="148" t="s">
        <v>13</v>
      </c>
      <c r="I22" s="64"/>
      <c r="J22" s="285" t="s">
        <v>14</v>
      </c>
      <c r="K22" s="286"/>
      <c r="L22" s="286"/>
      <c r="M22" s="76">
        <v>9.0277777777777787E-3</v>
      </c>
      <c r="N22" s="77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33">
        <f>SUM(C24:C26)</f>
        <v>1</v>
      </c>
      <c r="D23" s="290" t="s">
        <v>66</v>
      </c>
      <c r="E23" s="290"/>
      <c r="F23" s="290"/>
      <c r="G23" s="290"/>
      <c r="H23" s="134">
        <f>SUM(H24:H26)</f>
        <v>0.125</v>
      </c>
      <c r="I23" s="64"/>
      <c r="J23" s="287" t="s">
        <v>16</v>
      </c>
      <c r="K23" s="288"/>
      <c r="L23" s="288"/>
      <c r="M23" s="76">
        <v>0.10902777777777778</v>
      </c>
      <c r="N23" s="77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42">
        <v>0</v>
      </c>
      <c r="D24" s="289" t="s">
        <v>41</v>
      </c>
      <c r="E24" s="289"/>
      <c r="F24" s="289"/>
      <c r="G24" s="289"/>
      <c r="H24" s="92">
        <f t="shared" ref="H24:H30" si="3">IF($C$60 &gt; 0, C24/$C$60, 0)</f>
        <v>0</v>
      </c>
      <c r="I24" s="64"/>
      <c r="J24" s="308" t="s">
        <v>17</v>
      </c>
      <c r="K24" s="309"/>
      <c r="L24" s="309"/>
      <c r="M24" s="78">
        <v>0.35694444444444445</v>
      </c>
      <c r="N24" s="79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44">
        <v>1</v>
      </c>
      <c r="D25" s="289" t="s">
        <v>46</v>
      </c>
      <c r="E25" s="289"/>
      <c r="F25" s="289"/>
      <c r="G25" s="289"/>
      <c r="H25" s="92">
        <f t="shared" si="3"/>
        <v>0.125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42">
        <v>0</v>
      </c>
      <c r="D26" s="289" t="s">
        <v>47</v>
      </c>
      <c r="E26" s="289"/>
      <c r="F26" s="289"/>
      <c r="G26" s="289"/>
      <c r="H26" s="92">
        <f t="shared" si="3"/>
        <v>0</v>
      </c>
      <c r="I26" s="65"/>
      <c r="J26" s="123" t="s">
        <v>0</v>
      </c>
      <c r="K26" s="315" t="s">
        <v>19</v>
      </c>
      <c r="L26" s="315"/>
      <c r="M26" s="315"/>
      <c r="N26" s="124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5">
        <v>0</v>
      </c>
      <c r="D27" s="310" t="s">
        <v>22</v>
      </c>
      <c r="E27" s="310"/>
      <c r="F27" s="310"/>
      <c r="G27" s="310"/>
      <c r="H27" s="136">
        <f t="shared" si="3"/>
        <v>0</v>
      </c>
      <c r="I27" s="65"/>
      <c r="J27" s="183">
        <v>4</v>
      </c>
      <c r="K27" s="191" t="s">
        <v>98</v>
      </c>
      <c r="L27" s="192"/>
      <c r="M27" s="193"/>
      <c r="N27" s="228">
        <v>12.07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5">
        <v>0</v>
      </c>
      <c r="D28" s="310" t="s">
        <v>81</v>
      </c>
      <c r="E28" s="310"/>
      <c r="F28" s="310"/>
      <c r="G28" s="310"/>
      <c r="H28" s="136">
        <f t="shared" si="3"/>
        <v>0</v>
      </c>
      <c r="I28" s="65"/>
      <c r="J28" s="183">
        <v>2</v>
      </c>
      <c r="K28" s="194" t="s">
        <v>101</v>
      </c>
      <c r="L28" s="195"/>
      <c r="M28" s="196"/>
      <c r="N28" s="182">
        <v>1.63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7">
        <v>0</v>
      </c>
      <c r="D29" s="310" t="s">
        <v>21</v>
      </c>
      <c r="E29" s="310"/>
      <c r="F29" s="310"/>
      <c r="G29" s="310"/>
      <c r="H29" s="136">
        <f t="shared" si="3"/>
        <v>0</v>
      </c>
      <c r="I29" s="65"/>
      <c r="J29" s="82">
        <v>2</v>
      </c>
      <c r="K29" s="191" t="s">
        <v>99</v>
      </c>
      <c r="L29" s="192"/>
      <c r="M29" s="193"/>
      <c r="N29" s="228">
        <v>1.2010000000000001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5">
        <v>1</v>
      </c>
      <c r="D30" s="310" t="s">
        <v>43</v>
      </c>
      <c r="E30" s="310"/>
      <c r="F30" s="310"/>
      <c r="G30" s="310"/>
      <c r="H30" s="136">
        <f t="shared" si="3"/>
        <v>0.125</v>
      </c>
      <c r="I30" s="65"/>
      <c r="J30" s="82"/>
      <c r="K30" s="191"/>
      <c r="L30" s="192"/>
      <c r="M30" s="193"/>
      <c r="N30" s="182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5">
        <f>SUM(C32:C33)</f>
        <v>0</v>
      </c>
      <c r="D31" s="310" t="s">
        <v>68</v>
      </c>
      <c r="E31" s="310"/>
      <c r="F31" s="310"/>
      <c r="G31" s="310"/>
      <c r="H31" s="136">
        <f>SUM(H32:H33)</f>
        <v>0</v>
      </c>
      <c r="I31" s="65"/>
      <c r="J31" s="183"/>
      <c r="K31" s="197"/>
      <c r="L31" s="198"/>
      <c r="M31" s="199"/>
      <c r="N31" s="182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42">
        <v>0</v>
      </c>
      <c r="D32" s="289" t="s">
        <v>70</v>
      </c>
      <c r="E32" s="289"/>
      <c r="F32" s="289"/>
      <c r="G32" s="289"/>
      <c r="H32" s="92">
        <f>IF($C$60 &gt; 0, C32/$C$60, 0)</f>
        <v>0</v>
      </c>
      <c r="I32" s="65"/>
      <c r="J32" s="183"/>
      <c r="K32" s="191"/>
      <c r="L32" s="192"/>
      <c r="M32" s="193"/>
      <c r="N32" s="182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42">
        <v>0</v>
      </c>
      <c r="D33" s="289" t="s">
        <v>69</v>
      </c>
      <c r="E33" s="289"/>
      <c r="F33" s="289"/>
      <c r="G33" s="289"/>
      <c r="H33" s="92">
        <f>IF($C$60 &gt; 0, C33/$C$60, 0)</f>
        <v>0</v>
      </c>
      <c r="I33" s="65"/>
      <c r="J33" s="183"/>
      <c r="K33" s="191"/>
      <c r="L33" s="195"/>
      <c r="M33" s="196"/>
      <c r="N33" s="182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x14ac:dyDescent="0.2">
      <c r="C34" s="137">
        <v>0</v>
      </c>
      <c r="D34" s="310" t="s">
        <v>20</v>
      </c>
      <c r="E34" s="310"/>
      <c r="F34" s="310"/>
      <c r="G34" s="310"/>
      <c r="H34" s="136">
        <f>IF($C$60 &gt; 0, C34/$C$60, 0)</f>
        <v>0</v>
      </c>
      <c r="I34" s="65"/>
      <c r="J34" s="183"/>
      <c r="K34" s="191"/>
      <c r="L34" s="195"/>
      <c r="M34" s="196"/>
      <c r="N34" s="182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7">
        <f>SUM(C36:C39)</f>
        <v>5</v>
      </c>
      <c r="D35" s="310" t="s">
        <v>67</v>
      </c>
      <c r="E35" s="310"/>
      <c r="F35" s="310"/>
      <c r="G35" s="310"/>
      <c r="H35" s="136">
        <f>SUM(H36:H39)</f>
        <v>0.625</v>
      </c>
      <c r="I35" s="65"/>
      <c r="J35" s="183"/>
      <c r="K35" s="200"/>
      <c r="L35" s="201"/>
      <c r="M35" s="202"/>
      <c r="N35" s="182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44">
        <v>1</v>
      </c>
      <c r="D36" s="289" t="s">
        <v>42</v>
      </c>
      <c r="E36" s="289"/>
      <c r="F36" s="289"/>
      <c r="G36" s="289"/>
      <c r="H36" s="92">
        <f>IF($C$60 &gt; 0, C36/$C$60, 0)</f>
        <v>0.125</v>
      </c>
      <c r="I36" s="65"/>
      <c r="J36" s="183"/>
      <c r="K36" s="197"/>
      <c r="L36" s="198"/>
      <c r="M36" s="199"/>
      <c r="N36" s="182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44">
        <v>2</v>
      </c>
      <c r="D37" s="187" t="s">
        <v>86</v>
      </c>
      <c r="E37" s="187"/>
      <c r="F37" s="187"/>
      <c r="G37" s="187"/>
      <c r="H37" s="92">
        <f>IF($C$60 &gt; 0, C37/$C$60, 0)</f>
        <v>0.25</v>
      </c>
      <c r="I37" s="65"/>
      <c r="J37" s="183"/>
      <c r="K37" s="184"/>
      <c r="L37" s="185"/>
      <c r="M37" s="186"/>
      <c r="N37" s="182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44">
        <v>0</v>
      </c>
      <c r="D38" s="289" t="s">
        <v>25</v>
      </c>
      <c r="E38" s="289"/>
      <c r="F38" s="289"/>
      <c r="G38" s="289"/>
      <c r="H38" s="92">
        <f>IF($C$60 &gt; 0, C38/$C$60, 0)</f>
        <v>0</v>
      </c>
      <c r="I38" s="65"/>
      <c r="J38" s="183"/>
      <c r="K38" s="311"/>
      <c r="L38" s="312"/>
      <c r="M38" s="313"/>
      <c r="N38" s="182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42">
        <v>2</v>
      </c>
      <c r="D39" s="289" t="s">
        <v>24</v>
      </c>
      <c r="E39" s="289"/>
      <c r="F39" s="289"/>
      <c r="G39" s="289"/>
      <c r="H39" s="92">
        <f>IF($C$60 &gt; 0, C39/$C$60, 0)</f>
        <v>0.25</v>
      </c>
      <c r="I39" s="65"/>
      <c r="J39" s="183"/>
      <c r="K39" s="311"/>
      <c r="L39" s="312"/>
      <c r="M39" s="313"/>
      <c r="N39" s="18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2" thickBot="1" x14ac:dyDescent="0.25">
      <c r="C40" s="135">
        <v>0</v>
      </c>
      <c r="D40" s="310" t="s">
        <v>48</v>
      </c>
      <c r="E40" s="310"/>
      <c r="F40" s="310"/>
      <c r="G40" s="310"/>
      <c r="H40" s="136">
        <f>IF($C$60 &gt; 0, C40/$C$60, 0)</f>
        <v>0</v>
      </c>
      <c r="I40" s="65"/>
      <c r="J40" s="138">
        <f>SUM(J26:J38)</f>
        <v>8</v>
      </c>
      <c r="K40" s="139"/>
      <c r="L40" s="140"/>
      <c r="M40" s="141"/>
      <c r="N40" s="231">
        <f>SUM(N26:N38)</f>
        <v>14.901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2" thickBot="1" x14ac:dyDescent="0.25">
      <c r="C41" s="135">
        <v>0</v>
      </c>
      <c r="D41" s="310" t="s">
        <v>23</v>
      </c>
      <c r="E41" s="310"/>
      <c r="F41" s="310"/>
      <c r="G41" s="310"/>
      <c r="H41" s="136">
        <f>SUM(H42:H43)</f>
        <v>0</v>
      </c>
      <c r="I41" s="65"/>
      <c r="J41" s="179"/>
      <c r="K41" s="180"/>
      <c r="L41" s="180"/>
      <c r="M41" s="180"/>
      <c r="N41" s="181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1.25" x14ac:dyDescent="0.2">
      <c r="C42" s="142">
        <v>0</v>
      </c>
      <c r="D42" s="289" t="s">
        <v>49</v>
      </c>
      <c r="E42" s="289"/>
      <c r="F42" s="289"/>
      <c r="G42" s="289"/>
      <c r="H42" s="92">
        <f>IF($C$60 &gt; 0, C42/$C$60, 0)</f>
        <v>0</v>
      </c>
      <c r="I42" s="65"/>
      <c r="J42" s="234" t="s">
        <v>82</v>
      </c>
      <c r="K42" s="314" t="s">
        <v>83</v>
      </c>
      <c r="L42" s="314"/>
      <c r="M42" s="314"/>
      <c r="N42" s="235" t="s">
        <v>57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1.25" x14ac:dyDescent="0.2">
      <c r="C43" s="142">
        <v>0</v>
      </c>
      <c r="D43" s="289" t="s">
        <v>50</v>
      </c>
      <c r="E43" s="289"/>
      <c r="F43" s="289"/>
      <c r="G43" s="289"/>
      <c r="H43" s="92">
        <f>IF($C$60 &gt; 0, C43/$C$60, 0)</f>
        <v>0</v>
      </c>
      <c r="I43" s="65"/>
      <c r="J43" s="204">
        <v>3</v>
      </c>
      <c r="K43" s="188" t="s">
        <v>94</v>
      </c>
      <c r="L43" s="189"/>
      <c r="M43" s="190"/>
      <c r="N43" s="227">
        <v>10.82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5">
        <f>SUM(C45:C48)</f>
        <v>1</v>
      </c>
      <c r="D44" s="310" t="s">
        <v>71</v>
      </c>
      <c r="E44" s="310"/>
      <c r="F44" s="310"/>
      <c r="G44" s="310"/>
      <c r="H44" s="136">
        <f>SUM(H45:H48)</f>
        <v>0.125</v>
      </c>
      <c r="I44" s="65"/>
      <c r="J44" s="204">
        <v>2</v>
      </c>
      <c r="K44" s="188" t="s">
        <v>100</v>
      </c>
      <c r="L44" s="189"/>
      <c r="M44" s="190"/>
      <c r="N44" s="227">
        <v>2.78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42">
        <v>1</v>
      </c>
      <c r="D45" s="289" t="s">
        <v>58</v>
      </c>
      <c r="E45" s="289"/>
      <c r="F45" s="289"/>
      <c r="G45" s="289"/>
      <c r="H45" s="92">
        <f t="shared" ref="H45:H50" si="4">IF($C$60 &gt; 0, C45/$C$60, 0)</f>
        <v>0.125</v>
      </c>
      <c r="I45" s="65"/>
      <c r="J45" s="212">
        <v>2</v>
      </c>
      <c r="K45" s="188" t="s">
        <v>97</v>
      </c>
      <c r="L45" s="189"/>
      <c r="M45" s="190"/>
      <c r="N45" s="226">
        <v>1.2010000000000001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42">
        <v>0</v>
      </c>
      <c r="D46" s="289" t="s">
        <v>51</v>
      </c>
      <c r="E46" s="289"/>
      <c r="F46" s="289"/>
      <c r="G46" s="289"/>
      <c r="H46" s="92">
        <f t="shared" si="4"/>
        <v>0</v>
      </c>
      <c r="I46" s="65"/>
      <c r="J46" s="206"/>
      <c r="K46" s="214"/>
      <c r="L46" s="215"/>
      <c r="M46" s="216"/>
      <c r="N46" s="207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42">
        <v>0</v>
      </c>
      <c r="D47" s="289" t="s">
        <v>53</v>
      </c>
      <c r="E47" s="289"/>
      <c r="F47" s="289"/>
      <c r="G47" s="289"/>
      <c r="H47" s="92">
        <f t="shared" si="4"/>
        <v>0</v>
      </c>
      <c r="I47" s="65"/>
      <c r="J47" s="205">
        <v>1</v>
      </c>
      <c r="K47" s="322" t="s">
        <v>84</v>
      </c>
      <c r="L47" s="322"/>
      <c r="M47" s="322"/>
      <c r="N47" s="230">
        <v>0.1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2" thickBot="1" x14ac:dyDescent="0.25">
      <c r="C48" s="142">
        <v>0</v>
      </c>
      <c r="D48" s="289" t="s">
        <v>52</v>
      </c>
      <c r="E48" s="289"/>
      <c r="F48" s="289"/>
      <c r="G48" s="289"/>
      <c r="H48" s="92">
        <f t="shared" si="4"/>
        <v>0</v>
      </c>
      <c r="I48" s="65"/>
      <c r="J48" s="232">
        <f>SUM(J43:J47)</f>
        <v>8</v>
      </c>
      <c r="K48" s="317"/>
      <c r="L48" s="318"/>
      <c r="M48" s="319"/>
      <c r="N48" s="236">
        <f>SUM(N43:N47)</f>
        <v>14.901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2" thickBot="1" x14ac:dyDescent="0.25">
      <c r="C49" s="135">
        <f>SUM(C50:C53)</f>
        <v>0</v>
      </c>
      <c r="D49" s="310" t="s">
        <v>75</v>
      </c>
      <c r="E49" s="310"/>
      <c r="F49" s="310"/>
      <c r="G49" s="310"/>
      <c r="H49" s="136">
        <f t="shared" si="4"/>
        <v>0</v>
      </c>
      <c r="I49" s="65"/>
      <c r="J49" s="15"/>
      <c r="K49" s="321"/>
      <c r="L49" s="321"/>
      <c r="M49" s="321"/>
      <c r="N49" s="208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42">
        <v>0</v>
      </c>
      <c r="D50" s="289" t="s">
        <v>76</v>
      </c>
      <c r="E50" s="289"/>
      <c r="F50" s="289"/>
      <c r="G50" s="289"/>
      <c r="H50" s="92">
        <f t="shared" si="4"/>
        <v>0</v>
      </c>
      <c r="I50" s="65"/>
      <c r="J50" s="234" t="s">
        <v>82</v>
      </c>
      <c r="K50" s="314" t="s">
        <v>88</v>
      </c>
      <c r="L50" s="314"/>
      <c r="M50" s="314"/>
      <c r="N50" s="235" t="s">
        <v>89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1.25" x14ac:dyDescent="0.2">
      <c r="C51" s="142">
        <v>0</v>
      </c>
      <c r="D51" s="289" t="s">
        <v>77</v>
      </c>
      <c r="E51" s="289"/>
      <c r="F51" s="289"/>
      <c r="G51" s="289"/>
      <c r="H51" s="92">
        <f t="shared" ref="H51:H53" si="5">IF($C$60 &gt; 0, C51/$C$60, 0)</f>
        <v>0</v>
      </c>
      <c r="I51" s="65"/>
      <c r="J51" s="212">
        <v>8</v>
      </c>
      <c r="K51" s="188" t="s">
        <v>95</v>
      </c>
      <c r="L51" s="189"/>
      <c r="M51" s="190"/>
      <c r="N51" s="211">
        <f>N57</f>
        <v>1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1.25" x14ac:dyDescent="0.2">
      <c r="C52" s="142">
        <v>0</v>
      </c>
      <c r="D52" s="289" t="s">
        <v>78</v>
      </c>
      <c r="E52" s="289"/>
      <c r="F52" s="289"/>
      <c r="G52" s="289"/>
      <c r="H52" s="92">
        <f t="shared" si="5"/>
        <v>0</v>
      </c>
      <c r="I52" s="65"/>
      <c r="J52" s="206"/>
      <c r="K52" s="188"/>
      <c r="L52" s="189"/>
      <c r="M52" s="190"/>
      <c r="N52" s="211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42">
        <v>0</v>
      </c>
      <c r="D53" s="289" t="s">
        <v>79</v>
      </c>
      <c r="E53" s="289"/>
      <c r="F53" s="289"/>
      <c r="G53" s="289"/>
      <c r="H53" s="92">
        <f t="shared" si="5"/>
        <v>0</v>
      </c>
      <c r="I53" s="65"/>
      <c r="J53" s="206"/>
      <c r="K53" s="188"/>
      <c r="L53" s="189"/>
      <c r="M53" s="190"/>
      <c r="N53" s="211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2" thickBot="1" x14ac:dyDescent="0.25">
      <c r="C54" s="135">
        <v>0</v>
      </c>
      <c r="D54" s="310" t="s">
        <v>80</v>
      </c>
      <c r="E54" s="310"/>
      <c r="F54" s="310"/>
      <c r="G54" s="310"/>
      <c r="H54" s="136">
        <f>IF($C$60 &gt; 0, C54/$C$60, 0)</f>
        <v>0</v>
      </c>
      <c r="I54" s="65"/>
      <c r="J54" s="232">
        <f>SUM(J51:J53)</f>
        <v>8</v>
      </c>
      <c r="K54" s="317"/>
      <c r="L54" s="318"/>
      <c r="M54" s="319"/>
      <c r="N54" s="233">
        <f>SUM(N51:N53)</f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2" thickBot="1" x14ac:dyDescent="0.25">
      <c r="C55" s="135">
        <f>SUM(C56:C59)</f>
        <v>0</v>
      </c>
      <c r="D55" s="310" t="s">
        <v>72</v>
      </c>
      <c r="E55" s="310"/>
      <c r="F55" s="310"/>
      <c r="G55" s="310"/>
      <c r="H55" s="136">
        <f>SUM(H56:H59)</f>
        <v>0</v>
      </c>
      <c r="I55" s="65"/>
      <c r="J55" s="209"/>
      <c r="K55" s="209"/>
      <c r="L55" s="209"/>
      <c r="M55" s="209"/>
      <c r="N55" s="210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42">
        <v>0</v>
      </c>
      <c r="D56" s="289" t="s">
        <v>54</v>
      </c>
      <c r="E56" s="289"/>
      <c r="F56" s="289"/>
      <c r="G56" s="289"/>
      <c r="H56" s="92">
        <f>IF($C$60 &gt; 0, C56/$C$60, 0)</f>
        <v>0</v>
      </c>
      <c r="I56" s="65"/>
      <c r="J56" s="234" t="s">
        <v>82</v>
      </c>
      <c r="K56" s="314" t="s">
        <v>90</v>
      </c>
      <c r="L56" s="314"/>
      <c r="M56" s="314"/>
      <c r="N56" s="235" t="s">
        <v>89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1.25" x14ac:dyDescent="0.2">
      <c r="C57" s="142">
        <v>0</v>
      </c>
      <c r="D57" s="289" t="s">
        <v>73</v>
      </c>
      <c r="E57" s="289"/>
      <c r="F57" s="289"/>
      <c r="G57" s="289"/>
      <c r="H57" s="92">
        <f t="shared" ref="H57:H58" si="6">IF($C$60 &gt; 0, C57/$C$60, 0)</f>
        <v>0</v>
      </c>
      <c r="I57" s="65"/>
      <c r="J57" s="212">
        <v>8</v>
      </c>
      <c r="K57" s="188" t="s">
        <v>96</v>
      </c>
      <c r="L57" s="189"/>
      <c r="M57" s="190"/>
      <c r="N57" s="211">
        <f>J57/$J$60</f>
        <v>1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1.25" x14ac:dyDescent="0.2">
      <c r="C58" s="142">
        <v>0</v>
      </c>
      <c r="D58" s="289" t="s">
        <v>55</v>
      </c>
      <c r="E58" s="289"/>
      <c r="F58" s="289"/>
      <c r="G58" s="289"/>
      <c r="H58" s="92">
        <f t="shared" si="6"/>
        <v>0</v>
      </c>
      <c r="I58" s="65"/>
      <c r="J58" s="212"/>
      <c r="K58" s="188"/>
      <c r="L58" s="189"/>
      <c r="M58" s="190"/>
      <c r="N58" s="211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43">
        <v>0</v>
      </c>
      <c r="D59" s="323" t="s">
        <v>74</v>
      </c>
      <c r="E59" s="323"/>
      <c r="F59" s="323"/>
      <c r="G59" s="323"/>
      <c r="H59" s="93">
        <f>IF($C$60 &gt; 0, C59/$C$60, 0)</f>
        <v>0</v>
      </c>
      <c r="I59" s="65"/>
      <c r="J59" s="206"/>
      <c r="K59" s="188"/>
      <c r="L59" s="189"/>
      <c r="M59" s="190"/>
      <c r="N59" s="211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45">
        <f>SUM(C23,C27,C29,C30,C31,C34,C35,C40,C41,C44,C49,C54,C55)</f>
        <v>8</v>
      </c>
      <c r="D60" s="324"/>
      <c r="E60" s="324"/>
      <c r="F60" s="324"/>
      <c r="G60" s="324"/>
      <c r="H60" s="146">
        <f>SUM(H23,H27,H29,H30,H31,H34,H35,H40,H41,H44,H49,H54,H55)</f>
        <v>1</v>
      </c>
      <c r="I60" s="66"/>
      <c r="J60" s="232">
        <f>SUM(J57:J59)</f>
        <v>8</v>
      </c>
      <c r="K60" s="317"/>
      <c r="L60" s="318"/>
      <c r="M60" s="319"/>
      <c r="N60" s="233">
        <f>SUM(N57:N59)</f>
        <v>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15">
      <c r="D61" s="111"/>
      <c r="E61" s="111"/>
      <c r="F61" s="111"/>
      <c r="G61" s="111"/>
      <c r="H61" s="111"/>
      <c r="J61" s="16"/>
      <c r="K61" s="16"/>
      <c r="L61" s="16"/>
      <c r="M61" s="16"/>
      <c r="N61" s="16"/>
    </row>
    <row r="62" spans="3:28" s="37" customFormat="1" ht="12" x14ac:dyDescent="0.2">
      <c r="C62" s="320" t="s">
        <v>85</v>
      </c>
      <c r="D62" s="320"/>
      <c r="E62" s="316"/>
      <c r="F62" s="316"/>
      <c r="G62" s="316"/>
      <c r="H62" s="316"/>
      <c r="I62" s="316"/>
      <c r="J62" s="316"/>
      <c r="K62" s="316"/>
      <c r="L62" s="316"/>
      <c r="M62" s="316"/>
      <c r="N62" s="316"/>
    </row>
    <row r="63" spans="3:28" s="37" customFormat="1" ht="12" x14ac:dyDescent="0.2"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41"/>
    </row>
    <row r="64" spans="3:28" s="37" customFormat="1" ht="11.25" x14ac:dyDescent="0.2">
      <c r="I64" s="16"/>
      <c r="J64" s="16"/>
      <c r="K64" s="16"/>
      <c r="L64" s="16"/>
      <c r="M64" s="16"/>
      <c r="N64" s="16"/>
      <c r="O64" s="41"/>
    </row>
    <row r="65" spans="3:15" s="41" customFormat="1" ht="11.45" customHeight="1" x14ac:dyDescent="0.2">
      <c r="D65" s="64"/>
      <c r="E65" s="64"/>
      <c r="F65" s="64"/>
      <c r="G65" s="64"/>
      <c r="H65" s="64"/>
      <c r="I65" s="39"/>
      <c r="J65" s="39"/>
      <c r="K65" s="39"/>
      <c r="L65" s="39"/>
      <c r="M65" s="39"/>
      <c r="N65" s="39"/>
    </row>
    <row r="66" spans="3:15" s="39" customFormat="1" ht="12" x14ac:dyDescent="0.2">
      <c r="I66" s="1"/>
      <c r="O66" s="41"/>
    </row>
    <row r="67" spans="3:15" s="1" customFormat="1" ht="12" x14ac:dyDescent="0.2">
      <c r="C67" s="40"/>
      <c r="D67" s="40"/>
      <c r="E67" s="40"/>
      <c r="F67" s="40"/>
      <c r="G67" s="37"/>
      <c r="I67" s="41"/>
      <c r="J67" s="39"/>
      <c r="K67" s="39"/>
      <c r="L67" s="39"/>
      <c r="M67" s="39"/>
      <c r="N67" s="39"/>
      <c r="O67" s="39"/>
    </row>
    <row r="68" spans="3:15" s="41" customFormat="1" ht="12" x14ac:dyDescent="0.2">
      <c r="I68" s="39"/>
      <c r="J68" s="39"/>
      <c r="K68" s="39"/>
      <c r="L68" s="39"/>
      <c r="M68" s="39"/>
      <c r="N68" s="39"/>
      <c r="O68" s="1"/>
    </row>
    <row r="69" spans="3:15" s="39" customFormat="1" ht="12" x14ac:dyDescent="0.2">
      <c r="O69" s="41"/>
    </row>
    <row r="70" spans="3:15" s="39" customFormat="1" ht="12" x14ac:dyDescent="0.2"/>
    <row r="71" spans="3:15" s="39" customFormat="1" ht="12" x14ac:dyDescent="0.2"/>
    <row r="72" spans="3:15" s="39" customFormat="1" ht="12" x14ac:dyDescent="0.2">
      <c r="J72" s="1"/>
      <c r="K72" s="1"/>
      <c r="L72" s="1"/>
      <c r="M72" s="1"/>
      <c r="N72" s="1"/>
    </row>
    <row r="73" spans="3:15" s="39" customFormat="1" ht="12" x14ac:dyDescent="0.2">
      <c r="J73" s="41"/>
      <c r="K73" s="41"/>
      <c r="L73" s="41"/>
      <c r="M73" s="41"/>
      <c r="N73" s="41"/>
    </row>
    <row r="74" spans="3:15" s="39" customFormat="1" ht="12" x14ac:dyDescent="0.2"/>
    <row r="75" spans="3:15" s="39" customFormat="1" ht="12" x14ac:dyDescent="0.2">
      <c r="I75" s="1"/>
    </row>
    <row r="76" spans="3:15" s="1" customFormat="1" ht="12" x14ac:dyDescent="0.2">
      <c r="I76" s="41"/>
      <c r="J76" s="39"/>
      <c r="K76" s="39"/>
      <c r="L76" s="39"/>
      <c r="M76" s="39"/>
      <c r="N76" s="39"/>
      <c r="O76" s="39"/>
    </row>
    <row r="77" spans="3:15" s="41" customFormat="1" ht="12" x14ac:dyDescent="0.2">
      <c r="I77" s="39"/>
      <c r="J77" s="39"/>
      <c r="K77" s="39"/>
      <c r="L77" s="39"/>
      <c r="M77" s="39"/>
      <c r="N77" s="39"/>
      <c r="O77" s="1"/>
    </row>
    <row r="78" spans="3:15" s="39" customFormat="1" ht="12" x14ac:dyDescent="0.2">
      <c r="O78" s="41"/>
    </row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.75" x14ac:dyDescent="0.2">
      <c r="J83" s="2"/>
      <c r="K83" s="2"/>
      <c r="L83" s="2"/>
      <c r="M83" s="2"/>
      <c r="N83" s="2"/>
    </row>
    <row r="84" spans="9:15" s="39" customFormat="1" ht="12" x14ac:dyDescent="0.2"/>
    <row r="85" spans="9:15" s="39" customFormat="1" ht="12" x14ac:dyDescent="0.2"/>
    <row r="86" spans="9:15" s="39" customFormat="1" ht="12.75" x14ac:dyDescent="0.2">
      <c r="I86" s="2"/>
      <c r="J86" s="2"/>
      <c r="K86" s="2"/>
      <c r="L86" s="2"/>
      <c r="M86" s="2"/>
      <c r="N86" s="2"/>
    </row>
    <row r="87" spans="9:15" x14ac:dyDescent="0.25">
      <c r="O87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7">
    <mergeCell ref="E62:N62"/>
    <mergeCell ref="K60:M60"/>
    <mergeCell ref="C62:D62"/>
    <mergeCell ref="K54:M54"/>
    <mergeCell ref="K39:M39"/>
    <mergeCell ref="K42:M42"/>
    <mergeCell ref="K49:M49"/>
    <mergeCell ref="K47:M47"/>
    <mergeCell ref="K48:M48"/>
    <mergeCell ref="K50:M50"/>
    <mergeCell ref="D42:G42"/>
    <mergeCell ref="D56:G56"/>
    <mergeCell ref="D59:G59"/>
    <mergeCell ref="D60:G60"/>
    <mergeCell ref="D54:G54"/>
    <mergeCell ref="D55:G55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30:G30"/>
    <mergeCell ref="K38:M38"/>
    <mergeCell ref="D52:G52"/>
    <mergeCell ref="D57:G57"/>
    <mergeCell ref="D58:G58"/>
    <mergeCell ref="D51:G51"/>
    <mergeCell ref="D43:G43"/>
    <mergeCell ref="K56:M56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A2:A4"/>
    <mergeCell ref="B2:B4"/>
    <mergeCell ref="B7:B9"/>
    <mergeCell ref="B12:B14"/>
    <mergeCell ref="A7:A9"/>
    <mergeCell ref="A12:A14"/>
    <mergeCell ref="C2:C3"/>
    <mergeCell ref="D2:J2"/>
    <mergeCell ref="K2:K3"/>
    <mergeCell ref="L2:N2"/>
    <mergeCell ref="C7:C8"/>
    <mergeCell ref="D7:J7"/>
    <mergeCell ref="K7:K8"/>
    <mergeCell ref="L7:N7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1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3:J46 J49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3:N46 N49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7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7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39">
    <cfRule type="iconSet" priority="30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39">
    <cfRule type="iconSet" priority="3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J53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1:N53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7:J59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7:N59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7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23 C31 C49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topLeftCell="A7" zoomScale="130" zoomScaleNormal="130" workbookViewId="0">
      <selection activeCell="K9" sqref="K9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5" t="s">
        <v>60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4" spans="1:17" ht="15.75" x14ac:dyDescent="0.25">
      <c r="A4" s="328" t="s">
        <v>59</v>
      </c>
      <c r="B4" s="328"/>
      <c r="C4" s="328"/>
      <c r="D4" s="328"/>
      <c r="E4" s="328"/>
      <c r="G4" s="328" t="s">
        <v>65</v>
      </c>
      <c r="H4" s="328"/>
      <c r="I4" s="328"/>
      <c r="J4" s="328"/>
      <c r="K4" s="328"/>
      <c r="M4" s="329" t="s">
        <v>91</v>
      </c>
      <c r="N4" s="329"/>
      <c r="O4" s="329"/>
      <c r="P4" s="329"/>
      <c r="Q4" s="329"/>
    </row>
    <row r="5" spans="1:17" ht="15.75" thickBot="1" x14ac:dyDescent="0.3">
      <c r="A5" s="118"/>
      <c r="B5" s="118"/>
      <c r="C5" s="118"/>
      <c r="D5" s="118"/>
      <c r="E5" s="118"/>
      <c r="G5" s="118"/>
      <c r="H5" s="118"/>
      <c r="I5" s="118"/>
      <c r="J5" s="118"/>
      <c r="K5" s="118"/>
    </row>
    <row r="6" spans="1:17" x14ac:dyDescent="0.25">
      <c r="A6" s="80" t="s">
        <v>0</v>
      </c>
      <c r="B6" s="327" t="s">
        <v>19</v>
      </c>
      <c r="C6" s="327"/>
      <c r="D6" s="327"/>
      <c r="E6" s="81" t="s">
        <v>57</v>
      </c>
      <c r="G6" s="80" t="s">
        <v>0</v>
      </c>
      <c r="H6" s="327" t="s">
        <v>19</v>
      </c>
      <c r="I6" s="327"/>
      <c r="J6" s="327"/>
      <c r="K6" s="81" t="s">
        <v>57</v>
      </c>
      <c r="M6" s="80" t="s">
        <v>0</v>
      </c>
      <c r="N6" s="327" t="s">
        <v>19</v>
      </c>
      <c r="O6" s="327"/>
      <c r="P6" s="327"/>
      <c r="Q6" s="81" t="s">
        <v>57</v>
      </c>
    </row>
    <row r="7" spans="1:17" x14ac:dyDescent="0.25">
      <c r="A7" s="82">
        <v>1</v>
      </c>
      <c r="B7" s="86" t="s">
        <v>139</v>
      </c>
      <c r="C7" s="87"/>
      <c r="D7" s="88"/>
      <c r="E7" s="83">
        <v>0.9</v>
      </c>
      <c r="G7" s="82">
        <v>2</v>
      </c>
      <c r="H7" s="86" t="s">
        <v>140</v>
      </c>
      <c r="I7" s="87"/>
      <c r="J7" s="88"/>
      <c r="K7" s="83">
        <v>29</v>
      </c>
      <c r="M7" s="82">
        <v>4</v>
      </c>
      <c r="N7" s="86" t="s">
        <v>98</v>
      </c>
      <c r="O7" s="87"/>
      <c r="P7" s="88"/>
      <c r="Q7" s="83">
        <v>12.07</v>
      </c>
    </row>
    <row r="8" spans="1:17" x14ac:dyDescent="0.25">
      <c r="A8" s="82">
        <v>2</v>
      </c>
      <c r="B8" s="86" t="s">
        <v>140</v>
      </c>
      <c r="C8" s="87"/>
      <c r="D8" s="88"/>
      <c r="E8" s="83">
        <v>80.22</v>
      </c>
      <c r="G8" s="82">
        <v>1</v>
      </c>
      <c r="H8" s="86" t="s">
        <v>141</v>
      </c>
      <c r="I8" s="87"/>
      <c r="J8" s="88"/>
      <c r="K8" s="83">
        <v>9.6199999999999992</v>
      </c>
      <c r="M8" s="82">
        <v>2</v>
      </c>
      <c r="N8" s="86" t="s">
        <v>101</v>
      </c>
      <c r="O8" s="87"/>
      <c r="P8" s="88"/>
      <c r="Q8" s="83">
        <v>1.63</v>
      </c>
    </row>
    <row r="9" spans="1:17" x14ac:dyDescent="0.25">
      <c r="A9" s="82"/>
      <c r="B9" s="86"/>
      <c r="C9" s="87"/>
      <c r="D9" s="88"/>
      <c r="E9" s="83"/>
      <c r="G9" s="82"/>
      <c r="H9" s="86"/>
      <c r="I9" s="87"/>
      <c r="J9" s="88"/>
      <c r="K9" s="83"/>
      <c r="M9" s="82">
        <v>2</v>
      </c>
      <c r="N9" s="86" t="s">
        <v>99</v>
      </c>
      <c r="O9" s="87"/>
      <c r="P9" s="88"/>
      <c r="Q9" s="83">
        <v>1.2010000000000001</v>
      </c>
    </row>
    <row r="10" spans="1:17" x14ac:dyDescent="0.25">
      <c r="A10" s="82"/>
      <c r="B10" s="86"/>
      <c r="C10" s="87"/>
      <c r="D10" s="88"/>
      <c r="E10" s="83"/>
      <c r="G10" s="82"/>
      <c r="H10" s="86"/>
      <c r="I10" s="87"/>
      <c r="J10" s="88"/>
      <c r="K10" s="83"/>
      <c r="M10" s="82"/>
      <c r="N10" s="86"/>
      <c r="O10" s="87"/>
      <c r="P10" s="88"/>
      <c r="Q10" s="83"/>
    </row>
    <row r="11" spans="1:17" x14ac:dyDescent="0.25">
      <c r="A11" s="82"/>
      <c r="B11" s="86"/>
      <c r="C11" s="87"/>
      <c r="D11" s="88"/>
      <c r="E11" s="83"/>
      <c r="G11" s="82"/>
      <c r="H11" s="86"/>
      <c r="I11" s="87"/>
      <c r="J11" s="88"/>
      <c r="K11" s="83"/>
      <c r="M11" s="82"/>
      <c r="N11" s="86"/>
      <c r="O11" s="87"/>
      <c r="P11" s="88"/>
      <c r="Q11" s="83"/>
    </row>
    <row r="12" spans="1:17" x14ac:dyDescent="0.25">
      <c r="A12" s="82"/>
      <c r="B12" s="86"/>
      <c r="C12" s="87"/>
      <c r="D12" s="88"/>
      <c r="E12" s="83"/>
      <c r="G12" s="82"/>
      <c r="H12" s="86"/>
      <c r="I12" s="87"/>
      <c r="J12" s="88"/>
      <c r="K12" s="83"/>
      <c r="M12" s="82"/>
      <c r="N12" s="86"/>
      <c r="O12" s="87"/>
      <c r="P12" s="88"/>
      <c r="Q12" s="83"/>
    </row>
    <row r="13" spans="1:17" x14ac:dyDescent="0.25">
      <c r="A13" s="82"/>
      <c r="B13" s="86"/>
      <c r="C13" s="87"/>
      <c r="D13" s="88"/>
      <c r="E13" s="83"/>
      <c r="G13" s="82"/>
      <c r="H13" s="86"/>
      <c r="I13" s="87"/>
      <c r="J13" s="88"/>
      <c r="K13" s="83"/>
      <c r="M13" s="82"/>
      <c r="N13" s="86"/>
      <c r="O13" s="87"/>
      <c r="P13" s="88"/>
      <c r="Q13" s="83"/>
    </row>
    <row r="14" spans="1:17" x14ac:dyDescent="0.25">
      <c r="A14" s="82"/>
      <c r="B14" s="86"/>
      <c r="C14" s="87"/>
      <c r="D14" s="88"/>
      <c r="E14" s="83"/>
      <c r="G14" s="82"/>
      <c r="H14" s="86"/>
      <c r="I14" s="87"/>
      <c r="J14" s="88"/>
      <c r="K14" s="83"/>
      <c r="M14" s="82"/>
      <c r="N14" s="86"/>
      <c r="O14" s="87"/>
      <c r="P14" s="88"/>
      <c r="Q14" s="83"/>
    </row>
    <row r="15" spans="1:17" x14ac:dyDescent="0.25">
      <c r="A15" s="82"/>
      <c r="B15" s="86"/>
      <c r="C15" s="87"/>
      <c r="D15" s="88"/>
      <c r="E15" s="83"/>
      <c r="G15" s="82"/>
      <c r="H15" s="86"/>
      <c r="I15" s="87"/>
      <c r="J15" s="88"/>
      <c r="K15" s="83"/>
      <c r="M15" s="82"/>
      <c r="N15" s="86"/>
      <c r="O15" s="87"/>
      <c r="P15" s="88"/>
      <c r="Q15" s="83"/>
    </row>
    <row r="16" spans="1:17" x14ac:dyDescent="0.25">
      <c r="A16" s="82"/>
      <c r="B16" s="86"/>
      <c r="C16" s="87"/>
      <c r="D16" s="88"/>
      <c r="E16" s="83"/>
      <c r="G16" s="82"/>
      <c r="H16" s="86"/>
      <c r="I16" s="87"/>
      <c r="J16" s="88"/>
      <c r="K16" s="83"/>
      <c r="M16" s="82"/>
      <c r="N16" s="86"/>
      <c r="O16" s="87"/>
      <c r="P16" s="88"/>
      <c r="Q16" s="83"/>
    </row>
    <row r="17" spans="1:17" x14ac:dyDescent="0.25">
      <c r="A17" s="82"/>
      <c r="B17" s="86"/>
      <c r="C17" s="87"/>
      <c r="D17" s="88"/>
      <c r="E17" s="83"/>
      <c r="G17" s="82"/>
      <c r="H17" s="86"/>
      <c r="I17" s="87"/>
      <c r="J17" s="88"/>
      <c r="K17" s="83"/>
      <c r="M17" s="82"/>
      <c r="N17" s="86"/>
      <c r="O17" s="87"/>
      <c r="P17" s="88"/>
      <c r="Q17" s="83"/>
    </row>
    <row r="18" spans="1:17" x14ac:dyDescent="0.25">
      <c r="A18" s="82"/>
      <c r="B18" s="86"/>
      <c r="C18" s="87"/>
      <c r="D18" s="88"/>
      <c r="E18" s="83"/>
      <c r="G18" s="82"/>
      <c r="H18" s="86"/>
      <c r="I18" s="87"/>
      <c r="J18" s="88"/>
      <c r="K18" s="83"/>
      <c r="M18" s="82"/>
      <c r="N18" s="86"/>
      <c r="O18" s="87"/>
      <c r="P18" s="88"/>
      <c r="Q18" s="83"/>
    </row>
    <row r="19" spans="1:17" x14ac:dyDescent="0.25">
      <c r="A19" s="82"/>
      <c r="B19" s="86"/>
      <c r="C19" s="87"/>
      <c r="D19" s="88"/>
      <c r="E19" s="83"/>
      <c r="G19" s="82"/>
      <c r="H19" s="86"/>
      <c r="I19" s="87"/>
      <c r="J19" s="88"/>
      <c r="K19" s="83"/>
      <c r="M19" s="82"/>
      <c r="N19" s="86"/>
      <c r="O19" s="87"/>
      <c r="P19" s="88"/>
      <c r="Q19" s="83"/>
    </row>
    <row r="20" spans="1:17" x14ac:dyDescent="0.25">
      <c r="A20" s="82"/>
      <c r="B20" s="86"/>
      <c r="C20" s="87"/>
      <c r="D20" s="88"/>
      <c r="E20" s="83"/>
      <c r="G20" s="82"/>
      <c r="H20" s="86"/>
      <c r="I20" s="87"/>
      <c r="J20" s="88"/>
      <c r="K20" s="83"/>
      <c r="M20" s="82"/>
      <c r="N20" s="86"/>
      <c r="O20" s="87"/>
      <c r="P20" s="88"/>
      <c r="Q20" s="83"/>
    </row>
    <row r="21" spans="1:17" x14ac:dyDescent="0.25">
      <c r="A21" s="82"/>
      <c r="B21" s="86"/>
      <c r="C21" s="87"/>
      <c r="D21" s="88"/>
      <c r="E21" s="83"/>
      <c r="G21" s="82"/>
      <c r="H21" s="86"/>
      <c r="I21" s="87"/>
      <c r="J21" s="88"/>
      <c r="K21" s="83"/>
      <c r="M21" s="82"/>
      <c r="N21" s="86"/>
      <c r="O21" s="87"/>
      <c r="P21" s="88"/>
      <c r="Q21" s="83"/>
    </row>
    <row r="22" spans="1:17" x14ac:dyDescent="0.25">
      <c r="A22" s="82"/>
      <c r="B22" s="86"/>
      <c r="C22" s="87"/>
      <c r="D22" s="88"/>
      <c r="E22" s="83"/>
      <c r="G22" s="82"/>
      <c r="H22" s="86"/>
      <c r="I22" s="87"/>
      <c r="J22" s="88"/>
      <c r="K22" s="83"/>
      <c r="M22" s="82"/>
      <c r="N22" s="86"/>
      <c r="O22" s="87"/>
      <c r="P22" s="88"/>
      <c r="Q22" s="83"/>
    </row>
    <row r="23" spans="1:17" x14ac:dyDescent="0.25">
      <c r="A23" s="82"/>
      <c r="B23" s="86"/>
      <c r="C23" s="87"/>
      <c r="D23" s="88"/>
      <c r="E23" s="83"/>
      <c r="G23" s="82"/>
      <c r="H23" s="86"/>
      <c r="I23" s="87"/>
      <c r="J23" s="88"/>
      <c r="K23" s="83"/>
      <c r="M23" s="82"/>
      <c r="N23" s="86"/>
      <c r="O23" s="87"/>
      <c r="P23" s="88"/>
      <c r="Q23" s="83"/>
    </row>
    <row r="24" spans="1:17" x14ac:dyDescent="0.25">
      <c r="A24" s="82"/>
      <c r="B24" s="86"/>
      <c r="C24" s="87"/>
      <c r="D24" s="88"/>
      <c r="E24" s="83"/>
      <c r="G24" s="82"/>
      <c r="H24" s="86"/>
      <c r="I24" s="87"/>
      <c r="J24" s="88"/>
      <c r="K24" s="83"/>
      <c r="M24" s="82"/>
      <c r="N24" s="86"/>
      <c r="O24" s="87"/>
      <c r="P24" s="88"/>
      <c r="Q24" s="83"/>
    </row>
    <row r="25" spans="1:17" x14ac:dyDescent="0.25">
      <c r="A25" s="82"/>
      <c r="B25" s="86"/>
      <c r="C25" s="87"/>
      <c r="D25" s="88"/>
      <c r="E25" s="83"/>
      <c r="G25" s="82"/>
      <c r="H25" s="86"/>
      <c r="I25" s="87"/>
      <c r="J25" s="88"/>
      <c r="K25" s="83"/>
      <c r="M25" s="82"/>
      <c r="N25" s="86"/>
      <c r="O25" s="87"/>
      <c r="P25" s="88"/>
      <c r="Q25" s="83"/>
    </row>
    <row r="26" spans="1:17" x14ac:dyDescent="0.25">
      <c r="A26" s="82"/>
      <c r="B26" s="86"/>
      <c r="C26" s="87"/>
      <c r="D26" s="88"/>
      <c r="E26" s="83"/>
      <c r="G26" s="82"/>
      <c r="H26" s="86"/>
      <c r="I26" s="87"/>
      <c r="J26" s="88"/>
      <c r="K26" s="83"/>
      <c r="M26" s="82"/>
      <c r="N26" s="86"/>
      <c r="O26" s="87"/>
      <c r="P26" s="88"/>
      <c r="Q26" s="83"/>
    </row>
    <row r="27" spans="1:17" ht="15.75" thickBot="1" x14ac:dyDescent="0.3">
      <c r="A27" s="84"/>
      <c r="B27" s="89"/>
      <c r="C27" s="90"/>
      <c r="D27" s="91"/>
      <c r="E27" s="85"/>
      <c r="G27" s="84"/>
      <c r="H27" s="89"/>
      <c r="I27" s="90"/>
      <c r="J27" s="91"/>
      <c r="K27" s="85"/>
      <c r="M27" s="84"/>
      <c r="N27" s="89"/>
      <c r="O27" s="90"/>
      <c r="P27" s="91"/>
      <c r="Q27" s="85"/>
    </row>
    <row r="28" spans="1:17" ht="15.75" thickBot="1" x14ac:dyDescent="0.3">
      <c r="A28" s="112"/>
      <c r="B28" s="112"/>
      <c r="C28" s="112"/>
      <c r="D28" s="112"/>
      <c r="E28" s="112"/>
      <c r="G28" s="112"/>
      <c r="H28" s="112"/>
      <c r="I28" s="112"/>
      <c r="J28" s="112"/>
      <c r="K28" s="112"/>
      <c r="M28" s="112"/>
      <c r="N28" s="112"/>
      <c r="O28" s="112"/>
      <c r="P28" s="112"/>
      <c r="Q28" s="112"/>
    </row>
    <row r="29" spans="1:17" ht="15.75" thickBot="1" x14ac:dyDescent="0.3">
      <c r="A29" s="94">
        <f>SUM(A7:A27)</f>
        <v>3</v>
      </c>
      <c r="B29" s="95"/>
      <c r="C29" s="96"/>
      <c r="D29" s="97"/>
      <c r="E29" s="98">
        <f>SUM(E7:E27)</f>
        <v>81.12</v>
      </c>
      <c r="G29" s="94">
        <f>SUM(G7:G27)</f>
        <v>3</v>
      </c>
      <c r="H29" s="95"/>
      <c r="I29" s="96"/>
      <c r="J29" s="97"/>
      <c r="K29" s="98">
        <f>SUM(K7:K27)</f>
        <v>38.619999999999997</v>
      </c>
      <c r="M29" s="94">
        <f>SUM(M7:M27)</f>
        <v>8</v>
      </c>
      <c r="N29" s="95"/>
      <c r="O29" s="96"/>
      <c r="P29" s="97"/>
      <c r="Q29" s="237">
        <f>SUM(Q7:Q27)</f>
        <v>14.901</v>
      </c>
    </row>
  </sheetData>
  <sortState ref="G7:K20">
    <sortCondition descending="1" ref="K20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topLeftCell="A16" zoomScale="115" zoomScaleNormal="115" workbookViewId="0">
      <selection activeCell="S29" sqref="S29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6" width="8.5703125" style="2" customWidth="1"/>
    <col min="7" max="8" width="9" style="2" bestFit="1" customWidth="1"/>
    <col min="9" max="9" width="8.85546875" style="2" bestFit="1" customWidth="1"/>
    <col min="10" max="16" width="8.5703125" style="2" customWidth="1"/>
    <col min="17" max="17" width="9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0" t="s">
        <v>92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2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9">
        <v>2017</v>
      </c>
      <c r="E12" s="100">
        <v>26</v>
      </c>
      <c r="F12" s="101">
        <v>45</v>
      </c>
      <c r="G12" s="101">
        <v>75</v>
      </c>
      <c r="H12" s="101">
        <v>53</v>
      </c>
      <c r="I12" s="101">
        <v>23</v>
      </c>
      <c r="J12" s="102">
        <v>2</v>
      </c>
      <c r="K12" s="102">
        <v>0</v>
      </c>
      <c r="L12" s="101">
        <v>0</v>
      </c>
      <c r="M12" s="101">
        <v>0</v>
      </c>
      <c r="N12" s="101">
        <v>0</v>
      </c>
      <c r="O12" s="101">
        <v>3</v>
      </c>
      <c r="P12" s="102">
        <v>1</v>
      </c>
      <c r="Q12" s="103">
        <f t="shared" si="1"/>
        <v>228</v>
      </c>
    </row>
    <row r="13" spans="4:18" x14ac:dyDescent="0.25">
      <c r="D13" s="99">
        <v>2018</v>
      </c>
      <c r="E13" s="102">
        <v>13</v>
      </c>
      <c r="F13" s="102">
        <v>33</v>
      </c>
      <c r="G13" s="102">
        <v>48</v>
      </c>
      <c r="H13" s="102">
        <v>43</v>
      </c>
      <c r="I13" s="102">
        <v>7</v>
      </c>
      <c r="J13" s="102">
        <v>3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1</v>
      </c>
      <c r="Q13" s="116">
        <f t="shared" si="1"/>
        <v>148</v>
      </c>
      <c r="R13" s="105"/>
    </row>
    <row r="14" spans="4:18" x14ac:dyDescent="0.25">
      <c r="D14" s="172">
        <v>2019</v>
      </c>
      <c r="E14" s="102">
        <v>6</v>
      </c>
      <c r="F14" s="102">
        <v>39</v>
      </c>
      <c r="G14" s="102">
        <v>51</v>
      </c>
      <c r="H14" s="102">
        <v>46</v>
      </c>
      <c r="I14" s="102">
        <v>35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73">
        <v>0</v>
      </c>
      <c r="Q14" s="175">
        <f t="shared" si="1"/>
        <v>178</v>
      </c>
      <c r="R14" s="105"/>
    </row>
    <row r="15" spans="4:18" x14ac:dyDescent="0.25">
      <c r="D15" s="217">
        <v>2020</v>
      </c>
      <c r="E15" s="219">
        <v>5</v>
      </c>
      <c r="F15" s="219">
        <v>11</v>
      </c>
      <c r="G15" s="219">
        <v>46</v>
      </c>
      <c r="H15" s="219">
        <v>37</v>
      </c>
      <c r="I15" s="219">
        <v>12</v>
      </c>
      <c r="J15" s="219">
        <v>3</v>
      </c>
      <c r="K15" s="102">
        <v>0</v>
      </c>
      <c r="L15" s="102">
        <v>0</v>
      </c>
      <c r="M15" s="219">
        <v>0</v>
      </c>
      <c r="N15" s="102">
        <v>0</v>
      </c>
      <c r="O15" s="102">
        <v>1</v>
      </c>
      <c r="P15" s="102">
        <v>1</v>
      </c>
      <c r="Q15" s="223">
        <f t="shared" si="1"/>
        <v>116</v>
      </c>
      <c r="R15" s="105"/>
    </row>
    <row r="16" spans="4:18" ht="15.75" thickBot="1" x14ac:dyDescent="0.3">
      <c r="D16" s="218">
        <v>2021</v>
      </c>
      <c r="E16" s="220">
        <v>8</v>
      </c>
      <c r="F16" s="220"/>
      <c r="G16" s="220"/>
      <c r="H16" s="220"/>
      <c r="I16" s="220"/>
      <c r="J16" s="220"/>
      <c r="K16" s="170"/>
      <c r="L16" s="170"/>
      <c r="M16" s="220"/>
      <c r="N16" s="170"/>
      <c r="O16" s="170"/>
      <c r="P16" s="171"/>
      <c r="Q16" s="174">
        <f t="shared" si="1"/>
        <v>8</v>
      </c>
      <c r="R16" s="105"/>
    </row>
    <row r="17" spans="4:20" ht="15.75" thickBot="1" x14ac:dyDescent="0.3">
      <c r="D17" s="110" t="s">
        <v>56</v>
      </c>
      <c r="E17" s="28">
        <f t="shared" ref="E17:P17" si="2">AVERAGE(E4:E16)</f>
        <v>10.846153846153847</v>
      </c>
      <c r="F17" s="28">
        <f t="shared" si="2"/>
        <v>27.5</v>
      </c>
      <c r="G17" s="28">
        <f t="shared" si="2"/>
        <v>49.333333333333336</v>
      </c>
      <c r="H17" s="28">
        <f t="shared" si="2"/>
        <v>47.916666666666664</v>
      </c>
      <c r="I17" s="28">
        <f t="shared" si="2"/>
        <v>20.5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150.69230769230768</v>
      </c>
      <c r="R17" s="104"/>
    </row>
    <row r="18" spans="4:20" x14ac:dyDescent="0.25">
      <c r="E18" s="176"/>
    </row>
    <row r="19" spans="4:20" ht="15.75" thickBot="1" x14ac:dyDescent="0.3">
      <c r="D19" s="113"/>
      <c r="E19" s="177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</row>
    <row r="20" spans="4:20" ht="12.6" customHeight="1" thickBot="1" x14ac:dyDescent="0.3">
      <c r="D20" s="333" t="s">
        <v>93</v>
      </c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5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8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13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13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13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13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13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13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13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13"/>
    </row>
    <row r="30" spans="4:20" x14ac:dyDescent="0.25">
      <c r="D30" s="106">
        <v>2017</v>
      </c>
      <c r="E30" s="107">
        <v>105.66</v>
      </c>
      <c r="F30" s="107">
        <v>414.21</v>
      </c>
      <c r="G30" s="107">
        <v>1634.3</v>
      </c>
      <c r="H30" s="107">
        <v>559.45000000000005</v>
      </c>
      <c r="I30" s="107">
        <v>631.1</v>
      </c>
      <c r="J30" s="107">
        <v>9.5</v>
      </c>
      <c r="K30" s="107">
        <v>0</v>
      </c>
      <c r="L30" s="107">
        <v>0</v>
      </c>
      <c r="M30" s="107">
        <v>0</v>
      </c>
      <c r="N30" s="107">
        <v>0</v>
      </c>
      <c r="O30" s="108">
        <v>51.93</v>
      </c>
      <c r="P30" s="107">
        <v>0.1</v>
      </c>
      <c r="Q30" s="109">
        <f t="shared" si="3"/>
        <v>3406.2499999999995</v>
      </c>
      <c r="R30" s="213"/>
    </row>
    <row r="31" spans="4:20" x14ac:dyDescent="0.25">
      <c r="D31" s="99">
        <v>2018</v>
      </c>
      <c r="E31" s="108">
        <v>74.95</v>
      </c>
      <c r="F31" s="108">
        <v>216.92</v>
      </c>
      <c r="G31" s="108">
        <v>796.2</v>
      </c>
      <c r="H31" s="108">
        <v>438.48</v>
      </c>
      <c r="I31" s="108">
        <v>70.86</v>
      </c>
      <c r="J31" s="108">
        <v>5.24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4.4400000000000004</v>
      </c>
      <c r="Q31" s="117">
        <f>SUM(E31:P31)</f>
        <v>1607.0900000000001</v>
      </c>
      <c r="R31" s="213"/>
    </row>
    <row r="32" spans="4:20" x14ac:dyDescent="0.25">
      <c r="D32" s="99">
        <v>2019</v>
      </c>
      <c r="E32" s="108">
        <v>82.92</v>
      </c>
      <c r="F32" s="108">
        <v>251.52</v>
      </c>
      <c r="G32" s="108">
        <v>500.51</v>
      </c>
      <c r="H32" s="108">
        <v>1216.49</v>
      </c>
      <c r="I32" s="108">
        <v>1565.61</v>
      </c>
      <c r="J32" s="108">
        <v>0.8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68">
        <v>0</v>
      </c>
      <c r="Q32" s="169">
        <f>SUM(E32:P32)</f>
        <v>3617.8500000000004</v>
      </c>
      <c r="R32" s="213"/>
    </row>
    <row r="33" spans="4:18" x14ac:dyDescent="0.25">
      <c r="D33" s="99">
        <v>2020</v>
      </c>
      <c r="E33" s="108">
        <v>42</v>
      </c>
      <c r="F33" s="108">
        <v>277.68</v>
      </c>
      <c r="G33" s="108">
        <v>720.85</v>
      </c>
      <c r="H33" s="108">
        <v>646.42999999999995</v>
      </c>
      <c r="I33" s="108">
        <v>198.16</v>
      </c>
      <c r="J33" s="108">
        <v>16.47</v>
      </c>
      <c r="K33" s="108">
        <v>0</v>
      </c>
      <c r="L33" s="108">
        <v>0</v>
      </c>
      <c r="M33" s="108">
        <v>0</v>
      </c>
      <c r="N33" s="108">
        <v>0</v>
      </c>
      <c r="O33" s="61">
        <v>0.52</v>
      </c>
      <c r="P33" s="222">
        <v>6.2</v>
      </c>
      <c r="Q33" s="117">
        <f>SUM(E33:P33)</f>
        <v>1908.3100000000002</v>
      </c>
      <c r="R33" s="213"/>
    </row>
    <row r="34" spans="4:18" ht="15.75" thickBot="1" x14ac:dyDescent="0.3">
      <c r="D34" s="46">
        <v>2021</v>
      </c>
      <c r="E34" s="229">
        <v>14.901</v>
      </c>
      <c r="F34" s="47"/>
      <c r="G34" s="47"/>
      <c r="H34" s="47"/>
      <c r="I34" s="47"/>
      <c r="J34" s="47"/>
      <c r="K34" s="47"/>
      <c r="L34" s="47"/>
      <c r="M34" s="47"/>
      <c r="N34" s="47"/>
      <c r="O34" s="221"/>
      <c r="P34" s="221"/>
      <c r="Q34" s="238">
        <f>SUM(E34:P34)</f>
        <v>14.901</v>
      </c>
      <c r="R34" s="213"/>
    </row>
    <row r="35" spans="4:18" ht="15.75" thickBot="1" x14ac:dyDescent="0.3">
      <c r="D35" s="110" t="s">
        <v>56</v>
      </c>
      <c r="E35" s="28">
        <f t="shared" ref="E35:P35" si="4">AVERAGE(E22:E34)</f>
        <v>46.882384615384616</v>
      </c>
      <c r="F35" s="28">
        <f t="shared" si="4"/>
        <v>189.15583333333333</v>
      </c>
      <c r="G35" s="28">
        <f t="shared" si="4"/>
        <v>550.25916666666672</v>
      </c>
      <c r="H35" s="28">
        <f t="shared" si="4"/>
        <v>803.23750000000007</v>
      </c>
      <c r="I35" s="28">
        <f t="shared" si="4"/>
        <v>259.93416666666661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 t="shared" si="4"/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1730.7693076923081</v>
      </c>
      <c r="R35" s="104"/>
    </row>
    <row r="39" spans="4:18" x14ac:dyDescent="0.25">
      <c r="I39" s="167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5"/>
  <sheetViews>
    <sheetView topLeftCell="A4" zoomScale="69" zoomScaleNormal="69" workbookViewId="0">
      <selection activeCell="S30" sqref="S30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4" width="13.85546875" style="2" customWidth="1"/>
    <col min="25" max="25" width="14.42578125" style="2" bestFit="1" customWidth="1"/>
  </cols>
  <sheetData>
    <row r="1" spans="2:25" ht="15.75" thickBot="1" x14ac:dyDescent="0.3"/>
    <row r="2" spans="2:25" ht="16.5" thickBot="1" x14ac:dyDescent="0.3">
      <c r="B2" s="336" t="s">
        <v>102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8"/>
    </row>
    <row r="3" spans="2:25" x14ac:dyDescent="0.25">
      <c r="B3" s="239" t="s">
        <v>40</v>
      </c>
      <c r="C3" s="240">
        <v>1999</v>
      </c>
      <c r="D3" s="240">
        <v>2000</v>
      </c>
      <c r="E3" s="240">
        <v>2001</v>
      </c>
      <c r="F3" s="240">
        <v>2002</v>
      </c>
      <c r="G3" s="240">
        <v>2003</v>
      </c>
      <c r="H3" s="240">
        <v>2004</v>
      </c>
      <c r="I3" s="240">
        <v>2005</v>
      </c>
      <c r="J3" s="240">
        <v>2006</v>
      </c>
      <c r="K3" s="240">
        <v>2007</v>
      </c>
      <c r="L3" s="240">
        <v>2008</v>
      </c>
      <c r="M3" s="240">
        <v>2009</v>
      </c>
      <c r="N3" s="240">
        <v>2010</v>
      </c>
      <c r="O3" s="240">
        <v>2011</v>
      </c>
      <c r="P3" s="240">
        <v>2012</v>
      </c>
      <c r="Q3" s="240">
        <v>2013</v>
      </c>
      <c r="R3" s="240">
        <v>2014</v>
      </c>
      <c r="S3" s="240">
        <v>2015</v>
      </c>
      <c r="T3" s="240">
        <v>2016</v>
      </c>
      <c r="U3" s="240">
        <v>2017</v>
      </c>
      <c r="V3" s="240">
        <v>2018</v>
      </c>
      <c r="W3" s="240">
        <v>2019</v>
      </c>
      <c r="X3" s="240">
        <v>2020</v>
      </c>
      <c r="Y3" s="241" t="s">
        <v>6</v>
      </c>
    </row>
    <row r="4" spans="2:25" x14ac:dyDescent="0.25">
      <c r="B4" s="242" t="s">
        <v>99</v>
      </c>
      <c r="C4" s="243">
        <v>107</v>
      </c>
      <c r="D4" s="243">
        <v>88</v>
      </c>
      <c r="E4" s="243">
        <v>46</v>
      </c>
      <c r="F4" s="243">
        <v>74</v>
      </c>
      <c r="G4" s="243">
        <v>99</v>
      </c>
      <c r="H4" s="243">
        <v>45</v>
      </c>
      <c r="I4" s="243">
        <v>50</v>
      </c>
      <c r="J4" s="243">
        <v>45</v>
      </c>
      <c r="K4" s="243">
        <v>30</v>
      </c>
      <c r="L4" s="243">
        <v>68</v>
      </c>
      <c r="M4" s="243">
        <v>77</v>
      </c>
      <c r="N4" s="243">
        <v>62</v>
      </c>
      <c r="O4" s="243">
        <v>110</v>
      </c>
      <c r="P4" s="243">
        <v>58</v>
      </c>
      <c r="Q4" s="243">
        <v>63</v>
      </c>
      <c r="R4" s="243">
        <v>31</v>
      </c>
      <c r="S4" s="243">
        <v>25</v>
      </c>
      <c r="T4" s="243">
        <v>85</v>
      </c>
      <c r="U4" s="243">
        <v>78</v>
      </c>
      <c r="V4" s="243">
        <v>71</v>
      </c>
      <c r="W4" s="243">
        <v>62</v>
      </c>
      <c r="X4" s="243">
        <v>42</v>
      </c>
      <c r="Y4" s="244">
        <f t="shared" ref="Y4:Y38" si="0">SUM(C4:X4)</f>
        <v>1416</v>
      </c>
    </row>
    <row r="5" spans="2:25" x14ac:dyDescent="0.25">
      <c r="B5" s="242" t="s">
        <v>103</v>
      </c>
      <c r="C5" s="243">
        <v>66</v>
      </c>
      <c r="D5" s="243">
        <v>74</v>
      </c>
      <c r="E5" s="243">
        <v>50</v>
      </c>
      <c r="F5" s="243">
        <v>27</v>
      </c>
      <c r="G5" s="243">
        <v>33</v>
      </c>
      <c r="H5" s="243">
        <v>23</v>
      </c>
      <c r="I5" s="243">
        <v>47</v>
      </c>
      <c r="J5" s="243">
        <v>50</v>
      </c>
      <c r="K5" s="243">
        <v>45</v>
      </c>
      <c r="L5" s="243">
        <v>61</v>
      </c>
      <c r="M5" s="243">
        <v>39</v>
      </c>
      <c r="N5" s="243">
        <v>18</v>
      </c>
      <c r="O5" s="243">
        <v>40</v>
      </c>
      <c r="P5" s="243">
        <v>23</v>
      </c>
      <c r="Q5" s="243">
        <v>30</v>
      </c>
      <c r="R5" s="243">
        <v>26</v>
      </c>
      <c r="S5" s="243">
        <v>48</v>
      </c>
      <c r="T5" s="243">
        <v>58</v>
      </c>
      <c r="U5" s="243">
        <v>64</v>
      </c>
      <c r="V5" s="243">
        <v>35</v>
      </c>
      <c r="W5" s="243">
        <v>59</v>
      </c>
      <c r="X5" s="243">
        <v>37</v>
      </c>
      <c r="Y5" s="244">
        <f t="shared" si="0"/>
        <v>953</v>
      </c>
    </row>
    <row r="6" spans="2:25" x14ac:dyDescent="0.25">
      <c r="B6" s="242" t="s">
        <v>104</v>
      </c>
      <c r="C6" s="243">
        <v>55</v>
      </c>
      <c r="D6" s="243">
        <v>43</v>
      </c>
      <c r="E6" s="243">
        <v>25</v>
      </c>
      <c r="F6" s="243">
        <v>39</v>
      </c>
      <c r="G6" s="243">
        <v>34</v>
      </c>
      <c r="H6" s="243">
        <v>20</v>
      </c>
      <c r="I6" s="243">
        <v>24</v>
      </c>
      <c r="J6" s="243">
        <v>43</v>
      </c>
      <c r="K6" s="243">
        <v>33</v>
      </c>
      <c r="L6" s="243">
        <v>34</v>
      </c>
      <c r="M6" s="243">
        <v>46</v>
      </c>
      <c r="N6" s="243">
        <v>30</v>
      </c>
      <c r="O6" s="243">
        <v>51</v>
      </c>
      <c r="P6" s="243">
        <v>46</v>
      </c>
      <c r="Q6" s="243">
        <v>27</v>
      </c>
      <c r="R6" s="243">
        <v>29</v>
      </c>
      <c r="S6" s="243">
        <v>12</v>
      </c>
      <c r="T6" s="243">
        <v>23</v>
      </c>
      <c r="U6" s="243">
        <v>38</v>
      </c>
      <c r="V6" s="243">
        <v>17</v>
      </c>
      <c r="W6" s="243">
        <v>14</v>
      </c>
      <c r="X6" s="243">
        <v>18</v>
      </c>
      <c r="Y6" s="244">
        <f t="shared" si="0"/>
        <v>701</v>
      </c>
    </row>
    <row r="7" spans="2:25" x14ac:dyDescent="0.25">
      <c r="B7" s="242" t="s">
        <v>105</v>
      </c>
      <c r="C7" s="243">
        <v>27</v>
      </c>
      <c r="D7" s="243">
        <v>34</v>
      </c>
      <c r="E7" s="243">
        <v>14</v>
      </c>
      <c r="F7" s="243">
        <v>38</v>
      </c>
      <c r="G7" s="243">
        <v>24</v>
      </c>
      <c r="H7" s="243">
        <v>14</v>
      </c>
      <c r="I7" s="243">
        <v>31</v>
      </c>
      <c r="J7" s="243">
        <v>17</v>
      </c>
      <c r="K7" s="243">
        <v>10</v>
      </c>
      <c r="L7" s="243">
        <v>25</v>
      </c>
      <c r="M7" s="243">
        <v>2</v>
      </c>
      <c r="N7" s="243">
        <v>0</v>
      </c>
      <c r="O7" s="243">
        <v>15</v>
      </c>
      <c r="P7" s="243">
        <v>1</v>
      </c>
      <c r="Q7" s="243">
        <v>8</v>
      </c>
      <c r="R7" s="243">
        <v>4</v>
      </c>
      <c r="S7" s="243">
        <v>1</v>
      </c>
      <c r="T7" s="243">
        <v>7</v>
      </c>
      <c r="U7" s="243">
        <v>20</v>
      </c>
      <c r="V7" s="243">
        <v>11</v>
      </c>
      <c r="W7" s="243">
        <v>22</v>
      </c>
      <c r="X7" s="243">
        <v>10</v>
      </c>
      <c r="Y7" s="244">
        <f t="shared" si="0"/>
        <v>335</v>
      </c>
    </row>
    <row r="8" spans="2:25" x14ac:dyDescent="0.25">
      <c r="B8" s="242" t="s">
        <v>106</v>
      </c>
      <c r="C8" s="243">
        <v>6</v>
      </c>
      <c r="D8" s="243">
        <v>6</v>
      </c>
      <c r="E8" s="243">
        <v>6</v>
      </c>
      <c r="F8" s="243">
        <v>12</v>
      </c>
      <c r="G8" s="243">
        <v>5</v>
      </c>
      <c r="H8" s="243">
        <v>4</v>
      </c>
      <c r="I8" s="243">
        <v>5</v>
      </c>
      <c r="J8" s="243">
        <v>7</v>
      </c>
      <c r="K8" s="243">
        <v>1</v>
      </c>
      <c r="L8" s="243">
        <v>7</v>
      </c>
      <c r="M8" s="243">
        <v>10</v>
      </c>
      <c r="N8" s="243">
        <v>13</v>
      </c>
      <c r="O8" s="243">
        <v>10</v>
      </c>
      <c r="P8" s="243">
        <v>2</v>
      </c>
      <c r="Q8" s="243">
        <v>6</v>
      </c>
      <c r="R8" s="243">
        <v>3</v>
      </c>
      <c r="S8" s="243">
        <v>2</v>
      </c>
      <c r="T8" s="243">
        <v>3</v>
      </c>
      <c r="U8" s="243">
        <v>5</v>
      </c>
      <c r="V8" s="243">
        <v>1</v>
      </c>
      <c r="W8" s="243">
        <v>2</v>
      </c>
      <c r="X8" s="243">
        <v>0</v>
      </c>
      <c r="Y8" s="244">
        <f t="shared" si="0"/>
        <v>116</v>
      </c>
    </row>
    <row r="9" spans="2:25" x14ac:dyDescent="0.25">
      <c r="B9" s="242" t="s">
        <v>107</v>
      </c>
      <c r="C9" s="243">
        <v>2</v>
      </c>
      <c r="D9" s="243">
        <v>6</v>
      </c>
      <c r="E9" s="243">
        <v>3</v>
      </c>
      <c r="F9" s="243">
        <v>9</v>
      </c>
      <c r="G9" s="243">
        <v>5</v>
      </c>
      <c r="H9" s="243">
        <v>3</v>
      </c>
      <c r="I9" s="243">
        <v>4</v>
      </c>
      <c r="J9" s="243">
        <v>1</v>
      </c>
      <c r="K9" s="243">
        <v>0</v>
      </c>
      <c r="L9" s="243">
        <v>6</v>
      </c>
      <c r="M9" s="243">
        <v>4</v>
      </c>
      <c r="N9" s="243">
        <v>2</v>
      </c>
      <c r="O9" s="243">
        <v>1</v>
      </c>
      <c r="P9" s="243">
        <v>5</v>
      </c>
      <c r="Q9" s="243">
        <v>4</v>
      </c>
      <c r="R9" s="243">
        <v>2</v>
      </c>
      <c r="S9" s="243">
        <v>5</v>
      </c>
      <c r="T9" s="243">
        <v>6</v>
      </c>
      <c r="U9" s="243">
        <v>10</v>
      </c>
      <c r="V9" s="243">
        <v>6</v>
      </c>
      <c r="W9" s="243">
        <v>8</v>
      </c>
      <c r="X9" s="243">
        <v>3</v>
      </c>
      <c r="Y9" s="244">
        <f t="shared" si="0"/>
        <v>95</v>
      </c>
    </row>
    <row r="10" spans="2:25" x14ac:dyDescent="0.25">
      <c r="B10" s="242" t="s">
        <v>108</v>
      </c>
      <c r="C10" s="243">
        <v>2</v>
      </c>
      <c r="D10" s="243">
        <v>2</v>
      </c>
      <c r="E10" s="243">
        <v>1</v>
      </c>
      <c r="F10" s="243">
        <v>4</v>
      </c>
      <c r="G10" s="243">
        <v>3</v>
      </c>
      <c r="H10" s="243">
        <v>4</v>
      </c>
      <c r="I10" s="243">
        <v>7</v>
      </c>
      <c r="J10" s="243">
        <v>2</v>
      </c>
      <c r="K10" s="243">
        <v>1</v>
      </c>
      <c r="L10" s="243">
        <v>3</v>
      </c>
      <c r="M10" s="243">
        <v>1</v>
      </c>
      <c r="N10" s="243">
        <v>2</v>
      </c>
      <c r="O10" s="243">
        <v>5</v>
      </c>
      <c r="P10" s="243">
        <v>3</v>
      </c>
      <c r="Q10" s="243">
        <v>3</v>
      </c>
      <c r="R10" s="243">
        <v>3</v>
      </c>
      <c r="S10" s="243">
        <v>1</v>
      </c>
      <c r="T10" s="243">
        <v>1</v>
      </c>
      <c r="U10" s="243">
        <v>1</v>
      </c>
      <c r="V10" s="243">
        <v>1</v>
      </c>
      <c r="W10" s="243">
        <v>2</v>
      </c>
      <c r="X10" s="243">
        <v>1</v>
      </c>
      <c r="Y10" s="244">
        <f t="shared" si="0"/>
        <v>53</v>
      </c>
    </row>
    <row r="11" spans="2:25" x14ac:dyDescent="0.25">
      <c r="B11" s="242" t="s">
        <v>109</v>
      </c>
      <c r="C11" s="243">
        <v>1</v>
      </c>
      <c r="D11" s="243">
        <v>1</v>
      </c>
      <c r="E11" s="243">
        <v>0</v>
      </c>
      <c r="F11" s="243">
        <v>3</v>
      </c>
      <c r="G11" s="243">
        <v>2</v>
      </c>
      <c r="H11" s="243">
        <v>1</v>
      </c>
      <c r="I11" s="243">
        <v>1</v>
      </c>
      <c r="J11" s="243">
        <v>5</v>
      </c>
      <c r="K11" s="243">
        <v>2</v>
      </c>
      <c r="L11" s="243">
        <v>3</v>
      </c>
      <c r="M11" s="243">
        <v>1</v>
      </c>
      <c r="N11" s="243">
        <v>2</v>
      </c>
      <c r="O11" s="243">
        <v>2</v>
      </c>
      <c r="P11" s="243">
        <v>3</v>
      </c>
      <c r="Q11" s="243">
        <v>1</v>
      </c>
      <c r="R11" s="243">
        <v>1</v>
      </c>
      <c r="S11" s="243">
        <v>2</v>
      </c>
      <c r="T11" s="243">
        <v>1</v>
      </c>
      <c r="U11" s="243">
        <v>4</v>
      </c>
      <c r="V11" s="243">
        <v>0</v>
      </c>
      <c r="W11" s="243">
        <v>1</v>
      </c>
      <c r="X11" s="243">
        <v>0</v>
      </c>
      <c r="Y11" s="244">
        <f t="shared" si="0"/>
        <v>37</v>
      </c>
    </row>
    <row r="12" spans="2:25" x14ac:dyDescent="0.25">
      <c r="B12" s="242" t="s">
        <v>110</v>
      </c>
      <c r="C12" s="243">
        <v>5</v>
      </c>
      <c r="D12" s="243">
        <v>3</v>
      </c>
      <c r="E12" s="243">
        <v>2</v>
      </c>
      <c r="F12" s="243">
        <v>4</v>
      </c>
      <c r="G12" s="243">
        <v>4</v>
      </c>
      <c r="H12" s="243">
        <v>7</v>
      </c>
      <c r="I12" s="243">
        <v>4</v>
      </c>
      <c r="J12" s="243">
        <v>0</v>
      </c>
      <c r="K12" s="243">
        <v>1</v>
      </c>
      <c r="L12" s="243">
        <v>1</v>
      </c>
      <c r="M12" s="243">
        <v>0</v>
      </c>
      <c r="N12" s="243">
        <v>0</v>
      </c>
      <c r="O12" s="243">
        <v>0</v>
      </c>
      <c r="P12" s="243">
        <v>0</v>
      </c>
      <c r="Q12" s="243">
        <v>2</v>
      </c>
      <c r="R12" s="243">
        <v>0</v>
      </c>
      <c r="S12" s="243">
        <v>0</v>
      </c>
      <c r="T12" s="243">
        <v>3</v>
      </c>
      <c r="U12" s="243">
        <v>1</v>
      </c>
      <c r="V12" s="243">
        <v>0</v>
      </c>
      <c r="W12" s="243">
        <v>0</v>
      </c>
      <c r="X12" s="243">
        <v>0</v>
      </c>
      <c r="Y12" s="244">
        <f t="shared" si="0"/>
        <v>37</v>
      </c>
    </row>
    <row r="13" spans="2:25" x14ac:dyDescent="0.25">
      <c r="B13" s="242" t="s">
        <v>111</v>
      </c>
      <c r="C13" s="243">
        <v>0</v>
      </c>
      <c r="D13" s="243">
        <v>4</v>
      </c>
      <c r="E13" s="243">
        <v>3</v>
      </c>
      <c r="F13" s="243">
        <v>4</v>
      </c>
      <c r="G13" s="243">
        <v>1</v>
      </c>
      <c r="H13" s="243">
        <v>0</v>
      </c>
      <c r="I13" s="243">
        <v>4</v>
      </c>
      <c r="J13" s="243">
        <v>0</v>
      </c>
      <c r="K13" s="243">
        <v>0</v>
      </c>
      <c r="L13" s="243">
        <v>6</v>
      </c>
      <c r="M13" s="243">
        <v>2</v>
      </c>
      <c r="N13" s="243">
        <v>2</v>
      </c>
      <c r="O13" s="243">
        <v>5</v>
      </c>
      <c r="P13" s="243">
        <v>2</v>
      </c>
      <c r="Q13" s="243">
        <v>0</v>
      </c>
      <c r="R13" s="243">
        <v>1</v>
      </c>
      <c r="S13" s="243">
        <v>0</v>
      </c>
      <c r="T13" s="243">
        <v>0</v>
      </c>
      <c r="U13" s="243">
        <v>1</v>
      </c>
      <c r="V13" s="243">
        <v>0</v>
      </c>
      <c r="W13" s="243">
        <v>0</v>
      </c>
      <c r="X13" s="243">
        <v>0</v>
      </c>
      <c r="Y13" s="244">
        <f t="shared" si="0"/>
        <v>35</v>
      </c>
    </row>
    <row r="14" spans="2:25" x14ac:dyDescent="0.25">
      <c r="B14" s="242" t="s">
        <v>112</v>
      </c>
      <c r="C14" s="243">
        <v>0</v>
      </c>
      <c r="D14" s="243">
        <v>0</v>
      </c>
      <c r="E14" s="243">
        <v>0</v>
      </c>
      <c r="F14" s="243">
        <v>2</v>
      </c>
      <c r="G14" s="243">
        <v>0</v>
      </c>
      <c r="H14" s="243">
        <v>0</v>
      </c>
      <c r="I14" s="243">
        <v>2</v>
      </c>
      <c r="J14" s="243">
        <v>1</v>
      </c>
      <c r="K14" s="243">
        <v>0</v>
      </c>
      <c r="L14" s="243">
        <v>3</v>
      </c>
      <c r="M14" s="243">
        <v>1</v>
      </c>
      <c r="N14" s="243">
        <v>0</v>
      </c>
      <c r="O14" s="243">
        <v>0</v>
      </c>
      <c r="P14" s="243">
        <v>1</v>
      </c>
      <c r="Q14" s="243">
        <v>1</v>
      </c>
      <c r="R14" s="243">
        <v>4</v>
      </c>
      <c r="S14" s="243">
        <v>0</v>
      </c>
      <c r="T14" s="243">
        <v>1</v>
      </c>
      <c r="U14" s="243">
        <v>0</v>
      </c>
      <c r="V14" s="243">
        <v>3</v>
      </c>
      <c r="W14" s="243">
        <v>1</v>
      </c>
      <c r="X14" s="243">
        <v>1</v>
      </c>
      <c r="Y14" s="244">
        <f t="shared" si="0"/>
        <v>21</v>
      </c>
    </row>
    <row r="15" spans="2:25" x14ac:dyDescent="0.25">
      <c r="B15" s="242" t="s">
        <v>113</v>
      </c>
      <c r="C15" s="243">
        <v>1</v>
      </c>
      <c r="D15" s="243">
        <v>1</v>
      </c>
      <c r="E15" s="243">
        <v>2</v>
      </c>
      <c r="F15" s="243">
        <v>1</v>
      </c>
      <c r="G15" s="243">
        <v>1</v>
      </c>
      <c r="H15" s="243">
        <v>0</v>
      </c>
      <c r="I15" s="243">
        <v>0</v>
      </c>
      <c r="J15" s="243">
        <v>0</v>
      </c>
      <c r="K15" s="243">
        <v>1</v>
      </c>
      <c r="L15" s="243">
        <v>0</v>
      </c>
      <c r="M15" s="243">
        <v>0</v>
      </c>
      <c r="N15" s="243">
        <v>0</v>
      </c>
      <c r="O15" s="243">
        <v>0</v>
      </c>
      <c r="P15" s="243">
        <v>0</v>
      </c>
      <c r="Q15" s="243">
        <v>2</v>
      </c>
      <c r="R15" s="243">
        <v>1</v>
      </c>
      <c r="S15" s="243">
        <v>4</v>
      </c>
      <c r="T15" s="243">
        <v>4</v>
      </c>
      <c r="U15" s="243">
        <v>0</v>
      </c>
      <c r="V15" s="243">
        <v>0</v>
      </c>
      <c r="W15" s="243">
        <v>0</v>
      </c>
      <c r="X15" s="243">
        <v>2</v>
      </c>
      <c r="Y15" s="244">
        <f t="shared" si="0"/>
        <v>20</v>
      </c>
    </row>
    <row r="16" spans="2:25" x14ac:dyDescent="0.25">
      <c r="B16" s="242" t="s">
        <v>114</v>
      </c>
      <c r="C16" s="243">
        <v>0</v>
      </c>
      <c r="D16" s="243">
        <v>1</v>
      </c>
      <c r="E16" s="243">
        <v>2</v>
      </c>
      <c r="F16" s="243">
        <v>0</v>
      </c>
      <c r="G16" s="243">
        <v>5</v>
      </c>
      <c r="H16" s="243">
        <v>0</v>
      </c>
      <c r="I16" s="243">
        <v>0</v>
      </c>
      <c r="J16" s="243">
        <v>1</v>
      </c>
      <c r="K16" s="243">
        <v>0</v>
      </c>
      <c r="L16" s="243">
        <v>0</v>
      </c>
      <c r="M16" s="243">
        <v>0</v>
      </c>
      <c r="N16" s="243">
        <v>0</v>
      </c>
      <c r="O16" s="243">
        <v>0</v>
      </c>
      <c r="P16" s="243">
        <v>2</v>
      </c>
      <c r="Q16" s="243">
        <v>0</v>
      </c>
      <c r="R16" s="243">
        <v>1</v>
      </c>
      <c r="S16" s="243">
        <v>0</v>
      </c>
      <c r="T16" s="243">
        <v>0</v>
      </c>
      <c r="U16" s="243">
        <v>1</v>
      </c>
      <c r="V16" s="243">
        <v>2</v>
      </c>
      <c r="W16" s="243">
        <v>0</v>
      </c>
      <c r="X16" s="243">
        <v>1</v>
      </c>
      <c r="Y16" s="244">
        <f t="shared" si="0"/>
        <v>16</v>
      </c>
    </row>
    <row r="17" spans="2:25" x14ac:dyDescent="0.25">
      <c r="B17" s="242" t="s">
        <v>115</v>
      </c>
      <c r="C17" s="243">
        <v>0</v>
      </c>
      <c r="D17" s="243">
        <v>0</v>
      </c>
      <c r="E17" s="243">
        <v>1</v>
      </c>
      <c r="F17" s="243">
        <v>0</v>
      </c>
      <c r="G17" s="243">
        <v>3</v>
      </c>
      <c r="H17" s="243">
        <v>1</v>
      </c>
      <c r="I17" s="243">
        <v>0</v>
      </c>
      <c r="J17" s="243">
        <v>0</v>
      </c>
      <c r="K17" s="243">
        <v>0</v>
      </c>
      <c r="L17" s="243">
        <v>2</v>
      </c>
      <c r="M17" s="243">
        <v>3</v>
      </c>
      <c r="N17" s="243">
        <v>1</v>
      </c>
      <c r="O17" s="243">
        <v>1</v>
      </c>
      <c r="P17" s="243">
        <v>1</v>
      </c>
      <c r="Q17" s="243">
        <v>1</v>
      </c>
      <c r="R17" s="243">
        <v>0</v>
      </c>
      <c r="S17" s="243">
        <v>1</v>
      </c>
      <c r="T17" s="243">
        <v>0</v>
      </c>
      <c r="U17" s="243">
        <v>0</v>
      </c>
      <c r="V17" s="243">
        <v>0</v>
      </c>
      <c r="W17" s="243">
        <v>1</v>
      </c>
      <c r="X17" s="243">
        <v>0</v>
      </c>
      <c r="Y17" s="244">
        <f t="shared" si="0"/>
        <v>16</v>
      </c>
    </row>
    <row r="18" spans="2:25" x14ac:dyDescent="0.25">
      <c r="B18" s="242" t="s">
        <v>116</v>
      </c>
      <c r="C18" s="243">
        <v>1</v>
      </c>
      <c r="D18" s="243">
        <v>0</v>
      </c>
      <c r="E18" s="243">
        <v>2</v>
      </c>
      <c r="F18" s="243">
        <v>2</v>
      </c>
      <c r="G18" s="243">
        <v>0</v>
      </c>
      <c r="H18" s="243">
        <v>1</v>
      </c>
      <c r="I18" s="243">
        <v>2</v>
      </c>
      <c r="J18" s="243">
        <v>0</v>
      </c>
      <c r="K18" s="243">
        <v>0</v>
      </c>
      <c r="L18" s="243">
        <v>0</v>
      </c>
      <c r="M18" s="243">
        <v>0</v>
      </c>
      <c r="N18" s="243">
        <v>0</v>
      </c>
      <c r="O18" s="243">
        <v>0</v>
      </c>
      <c r="P18" s="243">
        <v>1</v>
      </c>
      <c r="Q18" s="243">
        <v>0</v>
      </c>
      <c r="R18" s="243">
        <v>1</v>
      </c>
      <c r="S18" s="243">
        <v>0</v>
      </c>
      <c r="T18" s="243">
        <v>0</v>
      </c>
      <c r="U18" s="243">
        <v>1</v>
      </c>
      <c r="V18" s="243">
        <v>0</v>
      </c>
      <c r="W18" s="243">
        <v>2</v>
      </c>
      <c r="X18" s="243">
        <v>0</v>
      </c>
      <c r="Y18" s="244">
        <f t="shared" si="0"/>
        <v>13</v>
      </c>
    </row>
    <row r="19" spans="2:25" x14ac:dyDescent="0.25">
      <c r="B19" s="242" t="s">
        <v>117</v>
      </c>
      <c r="C19" s="243">
        <v>0</v>
      </c>
      <c r="D19" s="243">
        <v>0</v>
      </c>
      <c r="E19" s="243">
        <v>1</v>
      </c>
      <c r="F19" s="243">
        <v>1</v>
      </c>
      <c r="G19" s="243">
        <v>1</v>
      </c>
      <c r="H19" s="243">
        <v>0</v>
      </c>
      <c r="I19" s="243">
        <v>0</v>
      </c>
      <c r="J19" s="243">
        <v>0</v>
      </c>
      <c r="K19" s="243">
        <v>0</v>
      </c>
      <c r="L19" s="243">
        <v>0</v>
      </c>
      <c r="M19" s="243">
        <v>1</v>
      </c>
      <c r="N19" s="243">
        <v>2</v>
      </c>
      <c r="O19" s="243">
        <v>2</v>
      </c>
      <c r="P19" s="243">
        <v>0</v>
      </c>
      <c r="Q19" s="243">
        <v>1</v>
      </c>
      <c r="R19" s="243">
        <v>0</v>
      </c>
      <c r="S19" s="243">
        <v>2</v>
      </c>
      <c r="T19" s="243">
        <v>1</v>
      </c>
      <c r="U19" s="243">
        <v>0</v>
      </c>
      <c r="V19" s="243">
        <v>0</v>
      </c>
      <c r="W19" s="243">
        <v>1</v>
      </c>
      <c r="X19" s="243">
        <v>0</v>
      </c>
      <c r="Y19" s="244">
        <f t="shared" si="0"/>
        <v>13</v>
      </c>
    </row>
    <row r="20" spans="2:25" x14ac:dyDescent="0.25">
      <c r="B20" s="242" t="s">
        <v>118</v>
      </c>
      <c r="C20" s="243">
        <v>0</v>
      </c>
      <c r="D20" s="243">
        <v>0</v>
      </c>
      <c r="E20" s="243">
        <v>0</v>
      </c>
      <c r="F20" s="243">
        <v>2</v>
      </c>
      <c r="G20" s="243">
        <v>3</v>
      </c>
      <c r="H20" s="243">
        <v>0</v>
      </c>
      <c r="I20" s="243">
        <v>0</v>
      </c>
      <c r="J20" s="243">
        <v>1</v>
      </c>
      <c r="K20" s="243">
        <v>0</v>
      </c>
      <c r="L20" s="243">
        <v>0</v>
      </c>
      <c r="M20" s="243">
        <v>0</v>
      </c>
      <c r="N20" s="243">
        <v>0</v>
      </c>
      <c r="O20" s="243">
        <v>0</v>
      </c>
      <c r="P20" s="243">
        <v>1</v>
      </c>
      <c r="Q20" s="243">
        <v>0</v>
      </c>
      <c r="R20" s="243">
        <v>0</v>
      </c>
      <c r="S20" s="243">
        <v>0</v>
      </c>
      <c r="T20" s="243">
        <v>2</v>
      </c>
      <c r="U20" s="243">
        <v>2</v>
      </c>
      <c r="V20" s="243">
        <v>0</v>
      </c>
      <c r="W20" s="243">
        <v>0</v>
      </c>
      <c r="X20" s="243">
        <v>1</v>
      </c>
      <c r="Y20" s="244">
        <f t="shared" si="0"/>
        <v>12</v>
      </c>
    </row>
    <row r="21" spans="2:25" x14ac:dyDescent="0.25">
      <c r="B21" s="242" t="s">
        <v>119</v>
      </c>
      <c r="C21" s="243">
        <v>0</v>
      </c>
      <c r="D21" s="243">
        <v>1</v>
      </c>
      <c r="E21" s="243">
        <v>1</v>
      </c>
      <c r="F21" s="243">
        <v>3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3">
        <v>2</v>
      </c>
      <c r="R21" s="243">
        <v>0</v>
      </c>
      <c r="S21" s="243">
        <v>2</v>
      </c>
      <c r="T21" s="243">
        <v>0</v>
      </c>
      <c r="U21" s="243">
        <v>0</v>
      </c>
      <c r="V21" s="243">
        <v>0</v>
      </c>
      <c r="W21" s="243">
        <v>0</v>
      </c>
      <c r="X21" s="243">
        <v>0</v>
      </c>
      <c r="Y21" s="244">
        <f t="shared" si="0"/>
        <v>9</v>
      </c>
    </row>
    <row r="22" spans="2:25" x14ac:dyDescent="0.25">
      <c r="B22" s="242" t="s">
        <v>120</v>
      </c>
      <c r="C22" s="243">
        <v>0</v>
      </c>
      <c r="D22" s="243">
        <v>0</v>
      </c>
      <c r="E22" s="243">
        <v>0</v>
      </c>
      <c r="F22" s="243">
        <v>0</v>
      </c>
      <c r="G22" s="243">
        <v>1</v>
      </c>
      <c r="H22" s="243">
        <v>0</v>
      </c>
      <c r="I22" s="243">
        <v>0</v>
      </c>
      <c r="J22" s="243">
        <v>1</v>
      </c>
      <c r="K22" s="243">
        <v>1</v>
      </c>
      <c r="L22" s="243">
        <v>0</v>
      </c>
      <c r="M22" s="243">
        <v>0</v>
      </c>
      <c r="N22" s="243">
        <v>1</v>
      </c>
      <c r="O22" s="243">
        <v>0</v>
      </c>
      <c r="P22" s="243">
        <v>1</v>
      </c>
      <c r="Q22" s="243">
        <v>0</v>
      </c>
      <c r="R22" s="243">
        <v>0</v>
      </c>
      <c r="S22" s="243">
        <v>0</v>
      </c>
      <c r="T22" s="243">
        <v>1</v>
      </c>
      <c r="U22" s="243">
        <v>1</v>
      </c>
      <c r="V22" s="243">
        <v>0</v>
      </c>
      <c r="W22" s="243">
        <v>1</v>
      </c>
      <c r="X22" s="243">
        <v>0</v>
      </c>
      <c r="Y22" s="244">
        <f t="shared" si="0"/>
        <v>8</v>
      </c>
    </row>
    <row r="23" spans="2:25" x14ac:dyDescent="0.25">
      <c r="B23" s="242" t="s">
        <v>121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2</v>
      </c>
      <c r="N23" s="243">
        <v>0</v>
      </c>
      <c r="O23" s="243">
        <v>0</v>
      </c>
      <c r="P23" s="243">
        <v>0</v>
      </c>
      <c r="Q23" s="243">
        <v>1</v>
      </c>
      <c r="R23" s="243">
        <v>0</v>
      </c>
      <c r="S23" s="243">
        <v>0</v>
      </c>
      <c r="T23" s="243">
        <v>2</v>
      </c>
      <c r="U23" s="243">
        <v>1</v>
      </c>
      <c r="V23" s="243">
        <v>1</v>
      </c>
      <c r="W23" s="243">
        <v>0</v>
      </c>
      <c r="X23" s="243">
        <v>0</v>
      </c>
      <c r="Y23" s="244">
        <f t="shared" si="0"/>
        <v>7</v>
      </c>
    </row>
    <row r="24" spans="2:25" x14ac:dyDescent="0.25">
      <c r="B24" s="242" t="s">
        <v>122</v>
      </c>
      <c r="C24" s="243">
        <v>1</v>
      </c>
      <c r="D24" s="243">
        <v>1</v>
      </c>
      <c r="E24" s="243">
        <v>0</v>
      </c>
      <c r="F24" s="243">
        <v>0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0</v>
      </c>
      <c r="M24" s="243">
        <v>0</v>
      </c>
      <c r="N24" s="243">
        <v>0</v>
      </c>
      <c r="O24" s="243">
        <v>0</v>
      </c>
      <c r="P24" s="243">
        <v>0</v>
      </c>
      <c r="Q24" s="243">
        <v>0</v>
      </c>
      <c r="R24" s="243">
        <v>0</v>
      </c>
      <c r="S24" s="243">
        <v>0</v>
      </c>
      <c r="T24" s="243">
        <v>0</v>
      </c>
      <c r="U24" s="243">
        <v>0</v>
      </c>
      <c r="V24" s="243">
        <v>0</v>
      </c>
      <c r="W24" s="243">
        <v>0</v>
      </c>
      <c r="X24" s="243">
        <v>0</v>
      </c>
      <c r="Y24" s="244">
        <f t="shared" si="0"/>
        <v>2</v>
      </c>
    </row>
    <row r="25" spans="2:25" x14ac:dyDescent="0.25">
      <c r="B25" s="242" t="s">
        <v>123</v>
      </c>
      <c r="C25" s="243">
        <v>0</v>
      </c>
      <c r="D25" s="243">
        <v>0</v>
      </c>
      <c r="E25" s="243">
        <v>0</v>
      </c>
      <c r="F25" s="243">
        <v>0</v>
      </c>
      <c r="G25" s="243">
        <v>2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  <c r="N25" s="243">
        <v>0</v>
      </c>
      <c r="O25" s="243">
        <v>0</v>
      </c>
      <c r="P25" s="243">
        <v>0</v>
      </c>
      <c r="Q25" s="243">
        <v>0</v>
      </c>
      <c r="R25" s="243">
        <v>0</v>
      </c>
      <c r="S25" s="243">
        <v>0</v>
      </c>
      <c r="T25" s="243">
        <v>0</v>
      </c>
      <c r="U25" s="243">
        <v>0</v>
      </c>
      <c r="V25" s="243">
        <v>0</v>
      </c>
      <c r="W25" s="243">
        <v>0</v>
      </c>
      <c r="X25" s="243">
        <v>0</v>
      </c>
      <c r="Y25" s="244">
        <f t="shared" si="0"/>
        <v>2</v>
      </c>
    </row>
    <row r="26" spans="2:25" x14ac:dyDescent="0.25">
      <c r="B26" s="242" t="s">
        <v>124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2</v>
      </c>
      <c r="X26" s="243">
        <v>0</v>
      </c>
      <c r="Y26" s="244">
        <f t="shared" si="0"/>
        <v>2</v>
      </c>
    </row>
    <row r="27" spans="2:25" x14ac:dyDescent="0.25">
      <c r="B27" s="242" t="s">
        <v>125</v>
      </c>
      <c r="C27" s="243">
        <v>0</v>
      </c>
      <c r="D27" s="243">
        <v>0</v>
      </c>
      <c r="E27" s="243">
        <v>1</v>
      </c>
      <c r="F27" s="243">
        <v>0</v>
      </c>
      <c r="G27" s="243">
        <v>0</v>
      </c>
      <c r="H27" s="243">
        <v>0</v>
      </c>
      <c r="I27" s="243">
        <v>0</v>
      </c>
      <c r="J27" s="243">
        <v>1</v>
      </c>
      <c r="K27" s="243">
        <v>0</v>
      </c>
      <c r="L27" s="243">
        <v>0</v>
      </c>
      <c r="M27" s="243">
        <v>0</v>
      </c>
      <c r="N27" s="243">
        <v>0</v>
      </c>
      <c r="O27" s="243">
        <v>0</v>
      </c>
      <c r="P27" s="243">
        <v>0</v>
      </c>
      <c r="Q27" s="243">
        <v>0</v>
      </c>
      <c r="R27" s="243">
        <v>0</v>
      </c>
      <c r="S27" s="243">
        <v>0</v>
      </c>
      <c r="T27" s="243">
        <v>0</v>
      </c>
      <c r="U27" s="243">
        <v>0</v>
      </c>
      <c r="V27" s="243">
        <v>0</v>
      </c>
      <c r="W27" s="243">
        <v>0</v>
      </c>
      <c r="X27" s="243">
        <v>0</v>
      </c>
      <c r="Y27" s="244">
        <f t="shared" si="0"/>
        <v>2</v>
      </c>
    </row>
    <row r="28" spans="2:25" x14ac:dyDescent="0.25">
      <c r="B28" s="242" t="s">
        <v>126</v>
      </c>
      <c r="C28" s="243">
        <v>0</v>
      </c>
      <c r="D28" s="243">
        <v>0</v>
      </c>
      <c r="E28" s="243">
        <v>0</v>
      </c>
      <c r="F28" s="243">
        <v>0</v>
      </c>
      <c r="G28" s="243">
        <v>0</v>
      </c>
      <c r="H28" s="243">
        <v>0</v>
      </c>
      <c r="I28" s="243">
        <v>1</v>
      </c>
      <c r="J28" s="243">
        <v>0</v>
      </c>
      <c r="K28" s="243">
        <v>0</v>
      </c>
      <c r="L28" s="243">
        <v>0</v>
      </c>
      <c r="M28" s="243">
        <v>0</v>
      </c>
      <c r="N28" s="243">
        <v>0</v>
      </c>
      <c r="O28" s="243">
        <v>0</v>
      </c>
      <c r="P28" s="243">
        <v>0</v>
      </c>
      <c r="Q28" s="243">
        <v>0</v>
      </c>
      <c r="R28" s="243">
        <v>0</v>
      </c>
      <c r="S28" s="243">
        <v>0</v>
      </c>
      <c r="T28" s="243">
        <v>0</v>
      </c>
      <c r="U28" s="243">
        <v>0</v>
      </c>
      <c r="V28" s="243">
        <v>0</v>
      </c>
      <c r="W28" s="243">
        <v>0</v>
      </c>
      <c r="X28" s="243">
        <v>0</v>
      </c>
      <c r="Y28" s="244">
        <f t="shared" si="0"/>
        <v>1</v>
      </c>
    </row>
    <row r="29" spans="2:25" x14ac:dyDescent="0.25">
      <c r="B29" s="242" t="s">
        <v>127</v>
      </c>
      <c r="C29" s="243">
        <v>1</v>
      </c>
      <c r="D29" s="243">
        <v>0</v>
      </c>
      <c r="E29" s="243">
        <v>0</v>
      </c>
      <c r="F29" s="243">
        <v>0</v>
      </c>
      <c r="G29" s="243">
        <v>0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3">
        <v>0</v>
      </c>
      <c r="N29" s="243">
        <v>0</v>
      </c>
      <c r="O29" s="243">
        <v>0</v>
      </c>
      <c r="P29" s="243">
        <v>0</v>
      </c>
      <c r="Q29" s="243">
        <v>0</v>
      </c>
      <c r="R29" s="243">
        <v>0</v>
      </c>
      <c r="S29" s="243">
        <v>0</v>
      </c>
      <c r="T29" s="243">
        <v>0</v>
      </c>
      <c r="U29" s="243">
        <v>0</v>
      </c>
      <c r="V29" s="243">
        <v>0</v>
      </c>
      <c r="W29" s="243">
        <v>0</v>
      </c>
      <c r="X29" s="243">
        <v>0</v>
      </c>
      <c r="Y29" s="244">
        <f t="shared" si="0"/>
        <v>1</v>
      </c>
    </row>
    <row r="30" spans="2:25" x14ac:dyDescent="0.25">
      <c r="B30" s="242" t="s">
        <v>128</v>
      </c>
      <c r="C30" s="243">
        <v>0</v>
      </c>
      <c r="D30" s="243">
        <v>1</v>
      </c>
      <c r="E30" s="243">
        <v>0</v>
      </c>
      <c r="F30" s="243">
        <v>0</v>
      </c>
      <c r="G30" s="243">
        <v>0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3">
        <v>0</v>
      </c>
      <c r="N30" s="243">
        <v>0</v>
      </c>
      <c r="O30" s="243">
        <v>0</v>
      </c>
      <c r="P30" s="243">
        <v>0</v>
      </c>
      <c r="Q30" s="243">
        <v>0</v>
      </c>
      <c r="R30" s="243">
        <v>0</v>
      </c>
      <c r="S30" s="243">
        <v>0</v>
      </c>
      <c r="T30" s="243">
        <v>0</v>
      </c>
      <c r="U30" s="243">
        <v>0</v>
      </c>
      <c r="V30" s="243">
        <v>0</v>
      </c>
      <c r="W30" s="243">
        <v>0</v>
      </c>
      <c r="X30" s="243">
        <v>0</v>
      </c>
      <c r="Y30" s="244">
        <f t="shared" si="0"/>
        <v>1</v>
      </c>
    </row>
    <row r="31" spans="2:25" x14ac:dyDescent="0.25">
      <c r="B31" s="242" t="s">
        <v>129</v>
      </c>
      <c r="C31" s="243">
        <v>0</v>
      </c>
      <c r="D31" s="243">
        <v>0</v>
      </c>
      <c r="E31" s="243">
        <v>1</v>
      </c>
      <c r="F31" s="243">
        <v>0</v>
      </c>
      <c r="G31" s="243">
        <v>0</v>
      </c>
      <c r="H31" s="243">
        <v>0</v>
      </c>
      <c r="I31" s="243">
        <v>0</v>
      </c>
      <c r="J31" s="243">
        <v>0</v>
      </c>
      <c r="K31" s="243">
        <v>0</v>
      </c>
      <c r="L31" s="243">
        <v>0</v>
      </c>
      <c r="M31" s="243">
        <v>0</v>
      </c>
      <c r="N31" s="243">
        <v>0</v>
      </c>
      <c r="O31" s="243">
        <v>0</v>
      </c>
      <c r="P31" s="243">
        <v>0</v>
      </c>
      <c r="Q31" s="243">
        <v>0</v>
      </c>
      <c r="R31" s="243">
        <v>0</v>
      </c>
      <c r="S31" s="243">
        <v>0</v>
      </c>
      <c r="T31" s="243">
        <v>0</v>
      </c>
      <c r="U31" s="243">
        <v>0</v>
      </c>
      <c r="V31" s="243">
        <v>0</v>
      </c>
      <c r="W31" s="243">
        <v>0</v>
      </c>
      <c r="X31" s="243">
        <v>0</v>
      </c>
      <c r="Y31" s="244">
        <f t="shared" si="0"/>
        <v>1</v>
      </c>
    </row>
    <row r="32" spans="2:25" x14ac:dyDescent="0.25">
      <c r="B32" s="242" t="s">
        <v>130</v>
      </c>
      <c r="C32" s="243">
        <v>0</v>
      </c>
      <c r="D32" s="243">
        <v>0</v>
      </c>
      <c r="E32" s="243">
        <v>0</v>
      </c>
      <c r="F32" s="243">
        <v>0</v>
      </c>
      <c r="G32" s="243">
        <v>0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0</v>
      </c>
      <c r="S32" s="243">
        <v>1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4">
        <f t="shared" si="0"/>
        <v>1</v>
      </c>
    </row>
    <row r="33" spans="2:25" x14ac:dyDescent="0.25">
      <c r="B33" s="242" t="s">
        <v>131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3">
        <v>1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4">
        <f t="shared" si="0"/>
        <v>1</v>
      </c>
    </row>
    <row r="34" spans="2:25" x14ac:dyDescent="0.25">
      <c r="B34" s="242" t="s">
        <v>132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0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4">
        <f t="shared" si="0"/>
        <v>0</v>
      </c>
    </row>
    <row r="35" spans="2:25" x14ac:dyDescent="0.25">
      <c r="B35" s="242" t="s">
        <v>133</v>
      </c>
      <c r="C35" s="243">
        <v>0</v>
      </c>
      <c r="D35" s="243">
        <v>0</v>
      </c>
      <c r="E35" s="243">
        <v>0</v>
      </c>
      <c r="F35" s="243">
        <v>0</v>
      </c>
      <c r="G35" s="243">
        <v>0</v>
      </c>
      <c r="H35" s="243">
        <v>0</v>
      </c>
      <c r="I35" s="243">
        <v>0</v>
      </c>
      <c r="J35" s="243">
        <v>0</v>
      </c>
      <c r="K35" s="243">
        <v>0</v>
      </c>
      <c r="L35" s="243">
        <v>0</v>
      </c>
      <c r="M35" s="243">
        <v>0</v>
      </c>
      <c r="N35" s="243">
        <v>0</v>
      </c>
      <c r="O35" s="243">
        <v>0</v>
      </c>
      <c r="P35" s="243">
        <v>0</v>
      </c>
      <c r="Q35" s="243">
        <v>0</v>
      </c>
      <c r="R35" s="243">
        <v>0</v>
      </c>
      <c r="S35" s="243">
        <v>0</v>
      </c>
      <c r="T35" s="243">
        <v>0</v>
      </c>
      <c r="U35" s="243">
        <v>0</v>
      </c>
      <c r="V35" s="243">
        <v>0</v>
      </c>
      <c r="W35" s="243">
        <v>0</v>
      </c>
      <c r="X35" s="243">
        <v>0</v>
      </c>
      <c r="Y35" s="244">
        <f t="shared" si="0"/>
        <v>0</v>
      </c>
    </row>
    <row r="36" spans="2:25" x14ac:dyDescent="0.25">
      <c r="B36" s="242" t="s">
        <v>134</v>
      </c>
      <c r="C36" s="243">
        <v>0</v>
      </c>
      <c r="D36" s="243">
        <v>0</v>
      </c>
      <c r="E36" s="243">
        <v>0</v>
      </c>
      <c r="F36" s="243">
        <v>0</v>
      </c>
      <c r="G36" s="243">
        <v>0</v>
      </c>
      <c r="H36" s="243">
        <v>0</v>
      </c>
      <c r="I36" s="243">
        <v>0</v>
      </c>
      <c r="J36" s="243">
        <v>0</v>
      </c>
      <c r="K36" s="243">
        <v>0</v>
      </c>
      <c r="L36" s="243">
        <v>0</v>
      </c>
      <c r="M36" s="243">
        <v>0</v>
      </c>
      <c r="N36" s="243">
        <v>0</v>
      </c>
      <c r="O36" s="243">
        <v>0</v>
      </c>
      <c r="P36" s="243">
        <v>0</v>
      </c>
      <c r="Q36" s="243">
        <v>0</v>
      </c>
      <c r="R36" s="243">
        <v>0</v>
      </c>
      <c r="S36" s="243">
        <v>0</v>
      </c>
      <c r="T36" s="243">
        <v>0</v>
      </c>
      <c r="U36" s="243">
        <v>0</v>
      </c>
      <c r="V36" s="243">
        <v>0</v>
      </c>
      <c r="W36" s="243">
        <v>0</v>
      </c>
      <c r="X36" s="243">
        <v>0</v>
      </c>
      <c r="Y36" s="244">
        <f t="shared" si="0"/>
        <v>0</v>
      </c>
    </row>
    <row r="37" spans="2:25" x14ac:dyDescent="0.25">
      <c r="B37" s="242" t="s">
        <v>135</v>
      </c>
      <c r="C37" s="243">
        <v>0</v>
      </c>
      <c r="D37" s="243">
        <v>0</v>
      </c>
      <c r="E37" s="243">
        <v>0</v>
      </c>
      <c r="F37" s="243">
        <v>0</v>
      </c>
      <c r="G37" s="243">
        <v>0</v>
      </c>
      <c r="H37" s="243">
        <v>0</v>
      </c>
      <c r="I37" s="243">
        <v>0</v>
      </c>
      <c r="J37" s="243">
        <v>0</v>
      </c>
      <c r="K37" s="243">
        <v>0</v>
      </c>
      <c r="L37" s="243">
        <v>0</v>
      </c>
      <c r="M37" s="243">
        <v>0</v>
      </c>
      <c r="N37" s="243">
        <v>0</v>
      </c>
      <c r="O37" s="243">
        <v>0</v>
      </c>
      <c r="P37" s="243">
        <v>0</v>
      </c>
      <c r="Q37" s="243">
        <v>0</v>
      </c>
      <c r="R37" s="243">
        <v>0</v>
      </c>
      <c r="S37" s="243">
        <v>0</v>
      </c>
      <c r="T37" s="243">
        <v>0</v>
      </c>
      <c r="U37" s="243">
        <v>0</v>
      </c>
      <c r="V37" s="243">
        <v>0</v>
      </c>
      <c r="W37" s="243">
        <v>0</v>
      </c>
      <c r="X37" s="243">
        <v>0</v>
      </c>
      <c r="Y37" s="244">
        <f t="shared" si="0"/>
        <v>0</v>
      </c>
    </row>
    <row r="38" spans="2:25" x14ac:dyDescent="0.25">
      <c r="B38" s="242" t="s">
        <v>136</v>
      </c>
      <c r="C38" s="243">
        <v>0</v>
      </c>
      <c r="D38" s="243">
        <v>0</v>
      </c>
      <c r="E38" s="243">
        <v>0</v>
      </c>
      <c r="F38" s="243">
        <v>0</v>
      </c>
      <c r="G38" s="243">
        <v>0</v>
      </c>
      <c r="H38" s="243">
        <v>0</v>
      </c>
      <c r="I38" s="243">
        <v>0</v>
      </c>
      <c r="J38" s="243">
        <v>0</v>
      </c>
      <c r="K38" s="243">
        <v>0</v>
      </c>
      <c r="L38" s="243">
        <v>0</v>
      </c>
      <c r="M38" s="243">
        <v>0</v>
      </c>
      <c r="N38" s="243">
        <v>0</v>
      </c>
      <c r="O38" s="243">
        <v>0</v>
      </c>
      <c r="P38" s="243">
        <v>0</v>
      </c>
      <c r="Q38" s="243">
        <v>0</v>
      </c>
      <c r="R38" s="243">
        <v>0</v>
      </c>
      <c r="S38" s="243">
        <v>0</v>
      </c>
      <c r="T38" s="243">
        <v>0</v>
      </c>
      <c r="U38" s="243">
        <v>0</v>
      </c>
      <c r="V38" s="243">
        <v>0</v>
      </c>
      <c r="W38" s="243">
        <v>0</v>
      </c>
      <c r="X38" s="243">
        <v>0</v>
      </c>
      <c r="Y38" s="244">
        <f t="shared" si="0"/>
        <v>0</v>
      </c>
    </row>
    <row r="39" spans="2:25" ht="16.5" thickBot="1" x14ac:dyDescent="0.3">
      <c r="B39" s="245" t="s">
        <v>6</v>
      </c>
      <c r="C39" s="246">
        <f>SUM(C4:C38)</f>
        <v>275</v>
      </c>
      <c r="D39" s="246">
        <f t="shared" ref="D39:X39" si="1">SUM(D4:D38)</f>
        <v>266</v>
      </c>
      <c r="E39" s="246">
        <f t="shared" si="1"/>
        <v>161</v>
      </c>
      <c r="F39" s="246">
        <f t="shared" si="1"/>
        <v>225</v>
      </c>
      <c r="G39" s="246">
        <f t="shared" si="1"/>
        <v>226</v>
      </c>
      <c r="H39" s="246">
        <f t="shared" si="1"/>
        <v>123</v>
      </c>
      <c r="I39" s="246">
        <f t="shared" si="1"/>
        <v>182</v>
      </c>
      <c r="J39" s="246">
        <f t="shared" si="1"/>
        <v>175</v>
      </c>
      <c r="K39" s="246">
        <f t="shared" si="1"/>
        <v>125</v>
      </c>
      <c r="L39" s="246">
        <f t="shared" si="1"/>
        <v>219</v>
      </c>
      <c r="M39" s="246">
        <f t="shared" si="1"/>
        <v>189</v>
      </c>
      <c r="N39" s="246">
        <f t="shared" si="1"/>
        <v>135</v>
      </c>
      <c r="O39" s="246">
        <f t="shared" si="1"/>
        <v>242</v>
      </c>
      <c r="P39" s="246">
        <f t="shared" si="1"/>
        <v>150</v>
      </c>
      <c r="Q39" s="246">
        <f t="shared" si="1"/>
        <v>152</v>
      </c>
      <c r="R39" s="246">
        <f t="shared" si="1"/>
        <v>108</v>
      </c>
      <c r="S39" s="246">
        <f t="shared" si="1"/>
        <v>106</v>
      </c>
      <c r="T39" s="246">
        <f t="shared" si="1"/>
        <v>198</v>
      </c>
      <c r="U39" s="246">
        <f t="shared" si="1"/>
        <v>228</v>
      </c>
      <c r="V39" s="246">
        <f t="shared" si="1"/>
        <v>148</v>
      </c>
      <c r="W39" s="246">
        <f t="shared" si="1"/>
        <v>178</v>
      </c>
      <c r="X39" s="246">
        <f t="shared" si="1"/>
        <v>116</v>
      </c>
      <c r="Y39" s="247">
        <f>SUM(Y4:Y38)</f>
        <v>3927</v>
      </c>
    </row>
    <row r="41" spans="2:25" ht="15.75" thickBot="1" x14ac:dyDescent="0.3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2:25" ht="16.5" thickBot="1" x14ac:dyDescent="0.3">
      <c r="B42" s="339" t="s">
        <v>137</v>
      </c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1"/>
    </row>
    <row r="43" spans="2:25" x14ac:dyDescent="0.25">
      <c r="B43" s="248" t="s">
        <v>40</v>
      </c>
      <c r="C43" s="249">
        <v>1999</v>
      </c>
      <c r="D43" s="249">
        <v>2000</v>
      </c>
      <c r="E43" s="249">
        <v>2001</v>
      </c>
      <c r="F43" s="249">
        <v>2002</v>
      </c>
      <c r="G43" s="249">
        <v>2003</v>
      </c>
      <c r="H43" s="249">
        <v>2004</v>
      </c>
      <c r="I43" s="249">
        <v>2005</v>
      </c>
      <c r="J43" s="249">
        <v>2006</v>
      </c>
      <c r="K43" s="249">
        <v>2007</v>
      </c>
      <c r="L43" s="249">
        <v>2008</v>
      </c>
      <c r="M43" s="249">
        <v>2009</v>
      </c>
      <c r="N43" s="249">
        <v>2010</v>
      </c>
      <c r="O43" s="249">
        <v>2011</v>
      </c>
      <c r="P43" s="249">
        <v>2012</v>
      </c>
      <c r="Q43" s="249">
        <v>2013</v>
      </c>
      <c r="R43" s="249">
        <v>2014</v>
      </c>
      <c r="S43" s="249">
        <v>2015</v>
      </c>
      <c r="T43" s="249">
        <v>2016</v>
      </c>
      <c r="U43" s="249">
        <v>2017</v>
      </c>
      <c r="V43" s="249">
        <v>2018</v>
      </c>
      <c r="W43" s="249">
        <v>2019</v>
      </c>
      <c r="X43" s="249">
        <v>2020</v>
      </c>
      <c r="Y43" s="250" t="s">
        <v>6</v>
      </c>
    </row>
    <row r="44" spans="2:25" ht="14.25" customHeight="1" x14ac:dyDescent="0.25">
      <c r="B44" s="242" t="s">
        <v>99</v>
      </c>
      <c r="C44" s="251">
        <v>182.05</v>
      </c>
      <c r="D44" s="251">
        <v>449.82</v>
      </c>
      <c r="E44" s="251">
        <v>81.400000000000006</v>
      </c>
      <c r="F44" s="251">
        <v>138.22</v>
      </c>
      <c r="G44" s="251">
        <v>237.06</v>
      </c>
      <c r="H44" s="251">
        <v>74.5</v>
      </c>
      <c r="I44" s="251">
        <v>133.5</v>
      </c>
      <c r="J44" s="251">
        <v>174.6</v>
      </c>
      <c r="K44" s="251">
        <v>100.4</v>
      </c>
      <c r="L44" s="251">
        <v>263.3</v>
      </c>
      <c r="M44" s="251">
        <v>266.60000000000002</v>
      </c>
      <c r="N44" s="251">
        <v>113.3</v>
      </c>
      <c r="O44" s="251">
        <v>572.9</v>
      </c>
      <c r="P44" s="251">
        <v>406.7</v>
      </c>
      <c r="Q44" s="251">
        <v>732.5</v>
      </c>
      <c r="R44" s="251">
        <v>231.2</v>
      </c>
      <c r="S44" s="251">
        <v>40.79</v>
      </c>
      <c r="T44" s="251">
        <v>315.38</v>
      </c>
      <c r="U44" s="251">
        <v>726.68</v>
      </c>
      <c r="V44" s="251">
        <v>804.47</v>
      </c>
      <c r="W44" s="251">
        <v>410.92</v>
      </c>
      <c r="X44" s="251">
        <v>1077.2</v>
      </c>
      <c r="Y44" s="252">
        <f t="shared" ref="Y44:Y78" si="2">SUM(C44:X44)</f>
        <v>7533.4900000000007</v>
      </c>
    </row>
    <row r="45" spans="2:25" x14ac:dyDescent="0.25">
      <c r="B45" s="242" t="s">
        <v>103</v>
      </c>
      <c r="C45" s="251">
        <v>135.79</v>
      </c>
      <c r="D45" s="251">
        <v>121.36</v>
      </c>
      <c r="E45" s="251">
        <v>102.7</v>
      </c>
      <c r="F45" s="251">
        <v>40.869999999999997</v>
      </c>
      <c r="G45" s="251">
        <v>101.7</v>
      </c>
      <c r="H45" s="251">
        <v>46.9</v>
      </c>
      <c r="I45" s="251">
        <v>95.5</v>
      </c>
      <c r="J45" s="251">
        <v>223.2</v>
      </c>
      <c r="K45" s="251">
        <v>138.5</v>
      </c>
      <c r="L45" s="251">
        <v>210.15</v>
      </c>
      <c r="M45" s="251">
        <v>162.6</v>
      </c>
      <c r="N45" s="251">
        <v>49.15</v>
      </c>
      <c r="O45" s="251">
        <v>353.2</v>
      </c>
      <c r="P45" s="251">
        <v>606.29999999999995</v>
      </c>
      <c r="Q45" s="251">
        <v>1331.58</v>
      </c>
      <c r="R45" s="251">
        <v>312.10000000000002</v>
      </c>
      <c r="S45" s="251">
        <v>176.25</v>
      </c>
      <c r="T45" s="251">
        <v>341.82</v>
      </c>
      <c r="U45" s="251">
        <v>1278.43</v>
      </c>
      <c r="V45" s="251">
        <v>312.66000000000003</v>
      </c>
      <c r="W45" s="251">
        <v>557.89</v>
      </c>
      <c r="X45" s="251">
        <v>275.10000000000002</v>
      </c>
      <c r="Y45" s="252">
        <f t="shared" si="2"/>
        <v>6973.7500000000009</v>
      </c>
    </row>
    <row r="46" spans="2:25" x14ac:dyDescent="0.25">
      <c r="B46" s="242" t="s">
        <v>105</v>
      </c>
      <c r="C46" s="251">
        <v>142.4</v>
      </c>
      <c r="D46" s="251">
        <v>203.5</v>
      </c>
      <c r="E46" s="251">
        <v>81.5</v>
      </c>
      <c r="F46" s="251">
        <v>117.56</v>
      </c>
      <c r="G46" s="251">
        <v>130.15</v>
      </c>
      <c r="H46" s="251">
        <v>21</v>
      </c>
      <c r="I46" s="251">
        <v>90.7</v>
      </c>
      <c r="J46" s="251">
        <v>245.8</v>
      </c>
      <c r="K46" s="251">
        <v>30.9</v>
      </c>
      <c r="L46" s="251">
        <v>181</v>
      </c>
      <c r="M46" s="251">
        <v>16</v>
      </c>
      <c r="N46" s="251">
        <v>0</v>
      </c>
      <c r="O46" s="251">
        <v>1077</v>
      </c>
      <c r="P46" s="251">
        <v>5</v>
      </c>
      <c r="Q46" s="251">
        <v>1201</v>
      </c>
      <c r="R46" s="251">
        <v>85</v>
      </c>
      <c r="S46" s="251">
        <v>44</v>
      </c>
      <c r="T46" s="251">
        <v>355.84</v>
      </c>
      <c r="U46" s="251">
        <v>330.16</v>
      </c>
      <c r="V46" s="251">
        <v>240.37</v>
      </c>
      <c r="W46" s="251">
        <v>1928.43</v>
      </c>
      <c r="X46" s="251">
        <v>276.69</v>
      </c>
      <c r="Y46" s="252">
        <f t="shared" si="2"/>
        <v>6804</v>
      </c>
    </row>
    <row r="47" spans="2:25" x14ac:dyDescent="0.25">
      <c r="B47" s="242" t="s">
        <v>104</v>
      </c>
      <c r="C47" s="251">
        <v>47.59</v>
      </c>
      <c r="D47" s="251">
        <v>26.12</v>
      </c>
      <c r="E47" s="251">
        <v>10.4</v>
      </c>
      <c r="F47" s="251">
        <v>36.619999999999997</v>
      </c>
      <c r="G47" s="251">
        <v>45.91</v>
      </c>
      <c r="H47" s="251">
        <v>17.7</v>
      </c>
      <c r="I47" s="251">
        <v>24.05</v>
      </c>
      <c r="J47" s="251">
        <v>59.4</v>
      </c>
      <c r="K47" s="251">
        <v>42.3</v>
      </c>
      <c r="L47" s="251">
        <v>49.4</v>
      </c>
      <c r="M47" s="251">
        <v>112.61</v>
      </c>
      <c r="N47" s="251">
        <v>31.23</v>
      </c>
      <c r="O47" s="251">
        <v>58.5</v>
      </c>
      <c r="P47" s="251">
        <v>54.6</v>
      </c>
      <c r="Q47" s="251">
        <v>105</v>
      </c>
      <c r="R47" s="251">
        <v>71.150000000000006</v>
      </c>
      <c r="S47" s="251">
        <v>9.4499999999999993</v>
      </c>
      <c r="T47" s="251">
        <v>69.45</v>
      </c>
      <c r="U47" s="251">
        <v>879.28</v>
      </c>
      <c r="V47" s="251">
        <v>32.1</v>
      </c>
      <c r="W47" s="251">
        <v>186.28</v>
      </c>
      <c r="X47" s="251">
        <v>128.88999999999999</v>
      </c>
      <c r="Y47" s="252">
        <f t="shared" si="2"/>
        <v>2098.0300000000002</v>
      </c>
    </row>
    <row r="48" spans="2:25" x14ac:dyDescent="0.25">
      <c r="B48" s="242" t="s">
        <v>108</v>
      </c>
      <c r="C48" s="251">
        <v>5.5</v>
      </c>
      <c r="D48" s="251">
        <v>31</v>
      </c>
      <c r="E48" s="251">
        <v>2</v>
      </c>
      <c r="F48" s="251">
        <v>7</v>
      </c>
      <c r="G48" s="251">
        <v>7</v>
      </c>
      <c r="H48" s="251">
        <v>15</v>
      </c>
      <c r="I48" s="251">
        <v>10.5</v>
      </c>
      <c r="J48" s="251">
        <v>12</v>
      </c>
      <c r="K48" s="251">
        <v>1</v>
      </c>
      <c r="L48" s="251">
        <v>13</v>
      </c>
      <c r="M48" s="251">
        <v>2</v>
      </c>
      <c r="N48" s="251">
        <v>7.2</v>
      </c>
      <c r="O48" s="251">
        <v>65.5</v>
      </c>
      <c r="P48" s="251">
        <v>70</v>
      </c>
      <c r="Q48" s="251">
        <v>672</v>
      </c>
      <c r="R48" s="251">
        <v>6.2</v>
      </c>
      <c r="S48" s="251">
        <v>0.9</v>
      </c>
      <c r="T48" s="251">
        <v>2.4</v>
      </c>
      <c r="U48" s="251">
        <v>1.1000000000000001</v>
      </c>
      <c r="V48" s="251">
        <v>3.09</v>
      </c>
      <c r="W48" s="251">
        <v>99.51</v>
      </c>
      <c r="X48" s="251">
        <v>23.29</v>
      </c>
      <c r="Y48" s="252">
        <f t="shared" si="2"/>
        <v>1057.19</v>
      </c>
    </row>
    <row r="49" spans="2:25" x14ac:dyDescent="0.25">
      <c r="B49" s="242" t="s">
        <v>117</v>
      </c>
      <c r="C49" s="251">
        <v>0</v>
      </c>
      <c r="D49" s="251">
        <v>0</v>
      </c>
      <c r="E49" s="251">
        <v>25</v>
      </c>
      <c r="F49" s="251">
        <v>16</v>
      </c>
      <c r="G49" s="251">
        <v>8</v>
      </c>
      <c r="H49" s="251">
        <v>0</v>
      </c>
      <c r="I49" s="251">
        <v>0</v>
      </c>
      <c r="J49" s="251">
        <v>0</v>
      </c>
      <c r="K49" s="251">
        <v>0</v>
      </c>
      <c r="L49" s="251">
        <v>0</v>
      </c>
      <c r="M49" s="251">
        <v>5</v>
      </c>
      <c r="N49" s="251">
        <v>21</v>
      </c>
      <c r="O49" s="251">
        <v>349</v>
      </c>
      <c r="P49" s="251">
        <v>0</v>
      </c>
      <c r="Q49" s="251">
        <v>10</v>
      </c>
      <c r="R49" s="251">
        <v>0</v>
      </c>
      <c r="S49" s="251">
        <v>16.399999999999999</v>
      </c>
      <c r="T49" s="251">
        <v>53.5</v>
      </c>
      <c r="U49" s="251">
        <v>0</v>
      </c>
      <c r="V49" s="251">
        <v>0</v>
      </c>
      <c r="W49" s="251">
        <v>11.35</v>
      </c>
      <c r="X49" s="251">
        <v>0</v>
      </c>
      <c r="Y49" s="252">
        <f t="shared" si="2"/>
        <v>515.25</v>
      </c>
    </row>
    <row r="50" spans="2:25" x14ac:dyDescent="0.25">
      <c r="B50" s="242" t="s">
        <v>107</v>
      </c>
      <c r="C50" s="251">
        <v>9</v>
      </c>
      <c r="D50" s="251">
        <v>74</v>
      </c>
      <c r="E50" s="251">
        <v>10.5</v>
      </c>
      <c r="F50" s="251">
        <v>18.600000000000001</v>
      </c>
      <c r="G50" s="251">
        <v>25.5</v>
      </c>
      <c r="H50" s="251">
        <v>14</v>
      </c>
      <c r="I50" s="251">
        <v>12.7</v>
      </c>
      <c r="J50" s="251">
        <v>10</v>
      </c>
      <c r="K50" s="251">
        <v>0</v>
      </c>
      <c r="L50" s="251">
        <v>27.6</v>
      </c>
      <c r="M50" s="251">
        <v>19</v>
      </c>
      <c r="N50" s="251">
        <v>12</v>
      </c>
      <c r="O50" s="251">
        <v>0.5</v>
      </c>
      <c r="P50" s="251">
        <v>23.8</v>
      </c>
      <c r="Q50" s="251">
        <v>9.6999999999999993</v>
      </c>
      <c r="R50" s="251">
        <v>5.4</v>
      </c>
      <c r="S50" s="251">
        <v>48.2</v>
      </c>
      <c r="T50" s="251">
        <v>39.700000000000003</v>
      </c>
      <c r="U50" s="251">
        <v>70.3</v>
      </c>
      <c r="V50" s="251">
        <v>12.35</v>
      </c>
      <c r="W50" s="251">
        <v>18.53</v>
      </c>
      <c r="X50" s="251">
        <v>35.1</v>
      </c>
      <c r="Y50" s="252">
        <f t="shared" si="2"/>
        <v>496.48</v>
      </c>
    </row>
    <row r="51" spans="2:25" x14ac:dyDescent="0.25">
      <c r="B51" s="242" t="s">
        <v>116</v>
      </c>
      <c r="C51" s="251">
        <v>4</v>
      </c>
      <c r="D51" s="251">
        <v>0</v>
      </c>
      <c r="E51" s="251">
        <v>19</v>
      </c>
      <c r="F51" s="251">
        <v>80</v>
      </c>
      <c r="G51" s="251">
        <v>0</v>
      </c>
      <c r="H51" s="251">
        <v>2</v>
      </c>
      <c r="I51" s="251">
        <v>18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16</v>
      </c>
      <c r="Q51" s="251">
        <v>0</v>
      </c>
      <c r="R51" s="251">
        <v>10</v>
      </c>
      <c r="S51" s="251">
        <v>0</v>
      </c>
      <c r="T51" s="251">
        <v>0</v>
      </c>
      <c r="U51" s="251">
        <v>15.8</v>
      </c>
      <c r="V51" s="251">
        <v>0</v>
      </c>
      <c r="W51" s="251">
        <v>297.98</v>
      </c>
      <c r="X51" s="251">
        <v>0</v>
      </c>
      <c r="Y51" s="252">
        <f t="shared" si="2"/>
        <v>462.78000000000003</v>
      </c>
    </row>
    <row r="52" spans="2:25" x14ac:dyDescent="0.25">
      <c r="B52" s="242" t="s">
        <v>114</v>
      </c>
      <c r="C52" s="251">
        <v>0</v>
      </c>
      <c r="D52" s="251">
        <v>4</v>
      </c>
      <c r="E52" s="251">
        <v>33.799999999999997</v>
      </c>
      <c r="F52" s="251">
        <v>0</v>
      </c>
      <c r="G52" s="251">
        <v>38</v>
      </c>
      <c r="H52" s="251">
        <v>0</v>
      </c>
      <c r="I52" s="251">
        <v>0</v>
      </c>
      <c r="J52" s="251">
        <v>10</v>
      </c>
      <c r="K52" s="251">
        <v>0</v>
      </c>
      <c r="L52" s="251">
        <v>0</v>
      </c>
      <c r="M52" s="251">
        <v>0</v>
      </c>
      <c r="N52" s="251">
        <v>0</v>
      </c>
      <c r="O52" s="251">
        <v>0</v>
      </c>
      <c r="P52" s="251">
        <v>91</v>
      </c>
      <c r="Q52" s="251">
        <v>0</v>
      </c>
      <c r="R52" s="251">
        <v>98</v>
      </c>
      <c r="S52" s="251">
        <v>0</v>
      </c>
      <c r="T52" s="251">
        <v>0</v>
      </c>
      <c r="U52" s="251">
        <v>40</v>
      </c>
      <c r="V52" s="251">
        <v>139.06</v>
      </c>
      <c r="W52" s="251">
        <v>0</v>
      </c>
      <c r="X52" s="251">
        <v>0.94</v>
      </c>
      <c r="Y52" s="252">
        <f t="shared" si="2"/>
        <v>454.8</v>
      </c>
    </row>
    <row r="53" spans="2:25" x14ac:dyDescent="0.25">
      <c r="B53" s="242" t="s">
        <v>118</v>
      </c>
      <c r="C53" s="251">
        <v>0</v>
      </c>
      <c r="D53" s="251">
        <v>0</v>
      </c>
      <c r="E53" s="251">
        <v>0</v>
      </c>
      <c r="F53" s="251">
        <v>8</v>
      </c>
      <c r="G53" s="251">
        <v>48</v>
      </c>
      <c r="H53" s="251">
        <v>0</v>
      </c>
      <c r="I53" s="251">
        <v>0</v>
      </c>
      <c r="J53" s="251">
        <v>7.5</v>
      </c>
      <c r="K53" s="251">
        <v>0</v>
      </c>
      <c r="L53" s="251">
        <v>0</v>
      </c>
      <c r="M53" s="251">
        <v>0</v>
      </c>
      <c r="N53" s="251">
        <v>0</v>
      </c>
      <c r="O53" s="251">
        <v>0</v>
      </c>
      <c r="P53" s="251">
        <v>92</v>
      </c>
      <c r="Q53" s="251">
        <v>0</v>
      </c>
      <c r="R53" s="251">
        <v>0</v>
      </c>
      <c r="S53" s="251">
        <v>0</v>
      </c>
      <c r="T53" s="251">
        <v>106.7</v>
      </c>
      <c r="U53" s="251">
        <v>8.1</v>
      </c>
      <c r="V53" s="251">
        <v>0</v>
      </c>
      <c r="W53" s="251">
        <v>0</v>
      </c>
      <c r="X53" s="251">
        <v>71.63</v>
      </c>
      <c r="Y53" s="252">
        <f t="shared" si="2"/>
        <v>341.93</v>
      </c>
    </row>
    <row r="54" spans="2:25" x14ac:dyDescent="0.25">
      <c r="B54" s="242" t="s">
        <v>106</v>
      </c>
      <c r="C54" s="251">
        <v>4.05</v>
      </c>
      <c r="D54" s="251">
        <v>20.2</v>
      </c>
      <c r="E54" s="251">
        <v>15.8</v>
      </c>
      <c r="F54" s="251">
        <v>34.5</v>
      </c>
      <c r="G54" s="251">
        <v>7.5</v>
      </c>
      <c r="H54" s="251">
        <v>5.7</v>
      </c>
      <c r="I54" s="251">
        <v>23</v>
      </c>
      <c r="J54" s="251">
        <v>15.5</v>
      </c>
      <c r="K54" s="251">
        <v>1.5</v>
      </c>
      <c r="L54" s="251">
        <v>18</v>
      </c>
      <c r="M54" s="251">
        <v>37.5</v>
      </c>
      <c r="N54" s="251">
        <v>18</v>
      </c>
      <c r="O54" s="251">
        <v>32</v>
      </c>
      <c r="P54" s="251">
        <v>1.3</v>
      </c>
      <c r="Q54" s="251">
        <v>9.1999999999999993</v>
      </c>
      <c r="R54" s="251">
        <v>8</v>
      </c>
      <c r="S54" s="251">
        <v>1.01</v>
      </c>
      <c r="T54" s="251">
        <v>6.6</v>
      </c>
      <c r="U54" s="251">
        <v>15.5</v>
      </c>
      <c r="V54" s="251">
        <v>0.9</v>
      </c>
      <c r="W54" s="251">
        <v>1.8</v>
      </c>
      <c r="X54" s="251">
        <v>0</v>
      </c>
      <c r="Y54" s="252">
        <f t="shared" si="2"/>
        <v>277.56</v>
      </c>
    </row>
    <row r="55" spans="2:25" x14ac:dyDescent="0.25">
      <c r="B55" s="242" t="s">
        <v>112</v>
      </c>
      <c r="C55" s="251">
        <v>0</v>
      </c>
      <c r="D55" s="251">
        <v>0</v>
      </c>
      <c r="E55" s="251">
        <v>0</v>
      </c>
      <c r="F55" s="251">
        <v>16.8</v>
      </c>
      <c r="G55" s="251">
        <v>0</v>
      </c>
      <c r="H55" s="251">
        <v>0</v>
      </c>
      <c r="I55" s="251">
        <v>16</v>
      </c>
      <c r="J55" s="251">
        <v>3</v>
      </c>
      <c r="K55" s="251">
        <v>0</v>
      </c>
      <c r="L55" s="251">
        <v>41</v>
      </c>
      <c r="M55" s="251">
        <v>9</v>
      </c>
      <c r="N55" s="251">
        <v>0</v>
      </c>
      <c r="O55" s="251">
        <v>0</v>
      </c>
      <c r="P55" s="251">
        <v>7</v>
      </c>
      <c r="Q55" s="251">
        <v>57</v>
      </c>
      <c r="R55" s="251">
        <v>15.6</v>
      </c>
      <c r="S55" s="251">
        <v>0</v>
      </c>
      <c r="T55" s="251">
        <v>3</v>
      </c>
      <c r="U55" s="251">
        <v>0</v>
      </c>
      <c r="V55" s="251">
        <v>41.7</v>
      </c>
      <c r="W55" s="251">
        <v>57</v>
      </c>
      <c r="X55" s="251">
        <v>6.88</v>
      </c>
      <c r="Y55" s="252">
        <f t="shared" si="2"/>
        <v>273.98</v>
      </c>
    </row>
    <row r="56" spans="2:25" x14ac:dyDescent="0.25">
      <c r="B56" s="242" t="s">
        <v>121</v>
      </c>
      <c r="C56" s="251">
        <v>0</v>
      </c>
      <c r="D56" s="251">
        <v>0</v>
      </c>
      <c r="E56" s="251">
        <v>0</v>
      </c>
      <c r="F56" s="251">
        <v>0</v>
      </c>
      <c r="G56" s="251">
        <v>0</v>
      </c>
      <c r="H56" s="251">
        <v>0</v>
      </c>
      <c r="I56" s="251">
        <v>0</v>
      </c>
      <c r="J56" s="251">
        <v>0</v>
      </c>
      <c r="K56" s="251">
        <v>0</v>
      </c>
      <c r="L56" s="251">
        <v>0</v>
      </c>
      <c r="M56" s="251">
        <v>35</v>
      </c>
      <c r="N56" s="251">
        <v>0</v>
      </c>
      <c r="O56" s="251">
        <v>0</v>
      </c>
      <c r="P56" s="251">
        <v>0</v>
      </c>
      <c r="Q56" s="251">
        <v>35</v>
      </c>
      <c r="R56" s="251">
        <v>0</v>
      </c>
      <c r="S56" s="251">
        <v>0</v>
      </c>
      <c r="T56" s="251">
        <v>93</v>
      </c>
      <c r="U56" s="251">
        <v>19</v>
      </c>
      <c r="V56" s="251">
        <v>20.39</v>
      </c>
      <c r="W56" s="251">
        <v>0</v>
      </c>
      <c r="X56" s="251">
        <v>0</v>
      </c>
      <c r="Y56" s="252">
        <f t="shared" si="2"/>
        <v>202.39</v>
      </c>
    </row>
    <row r="57" spans="2:25" x14ac:dyDescent="0.25">
      <c r="B57" s="242" t="s">
        <v>113</v>
      </c>
      <c r="C57" s="251">
        <v>1</v>
      </c>
      <c r="D57" s="251">
        <v>5</v>
      </c>
      <c r="E57" s="251">
        <v>3.2</v>
      </c>
      <c r="F57" s="251">
        <v>1.5</v>
      </c>
      <c r="G57" s="251">
        <v>3</v>
      </c>
      <c r="H57" s="251">
        <v>0</v>
      </c>
      <c r="I57" s="251">
        <v>0</v>
      </c>
      <c r="J57" s="251">
        <v>0</v>
      </c>
      <c r="K57" s="251">
        <v>3</v>
      </c>
      <c r="L57" s="251">
        <v>0</v>
      </c>
      <c r="M57" s="251">
        <v>0</v>
      </c>
      <c r="N57" s="251">
        <v>0</v>
      </c>
      <c r="O57" s="251">
        <v>0</v>
      </c>
      <c r="P57" s="251">
        <v>0</v>
      </c>
      <c r="Q57" s="251">
        <v>69.5</v>
      </c>
      <c r="R57" s="251">
        <v>7</v>
      </c>
      <c r="S57" s="251">
        <v>26.2</v>
      </c>
      <c r="T57" s="251">
        <v>51.75</v>
      </c>
      <c r="U57" s="251">
        <v>0</v>
      </c>
      <c r="V57" s="251">
        <v>0</v>
      </c>
      <c r="W57" s="251"/>
      <c r="X57" s="251">
        <v>12.66</v>
      </c>
      <c r="Y57" s="252">
        <f t="shared" si="2"/>
        <v>183.81</v>
      </c>
    </row>
    <row r="58" spans="2:25" x14ac:dyDescent="0.25">
      <c r="B58" s="242" t="s">
        <v>110</v>
      </c>
      <c r="C58" s="251">
        <v>5.8</v>
      </c>
      <c r="D58" s="251">
        <v>9.5</v>
      </c>
      <c r="E58" s="251">
        <v>9</v>
      </c>
      <c r="F58" s="251">
        <v>29</v>
      </c>
      <c r="G58" s="251">
        <v>3.5</v>
      </c>
      <c r="H58" s="251">
        <v>9.4</v>
      </c>
      <c r="I58" s="251">
        <v>15</v>
      </c>
      <c r="J58" s="251">
        <v>0</v>
      </c>
      <c r="K58" s="251">
        <v>2</v>
      </c>
      <c r="L58" s="251">
        <v>0</v>
      </c>
      <c r="M58" s="251">
        <v>0</v>
      </c>
      <c r="N58" s="251">
        <v>0</v>
      </c>
      <c r="O58" s="251">
        <v>0</v>
      </c>
      <c r="P58" s="251">
        <v>0</v>
      </c>
      <c r="Q58" s="251">
        <v>38</v>
      </c>
      <c r="R58" s="251">
        <v>0</v>
      </c>
      <c r="S58" s="251">
        <v>0</v>
      </c>
      <c r="T58" s="251">
        <v>35</v>
      </c>
      <c r="U58" s="251">
        <v>3.6</v>
      </c>
      <c r="V58" s="251">
        <v>0</v>
      </c>
      <c r="W58" s="251">
        <v>0</v>
      </c>
      <c r="X58" s="251">
        <v>0</v>
      </c>
      <c r="Y58" s="252">
        <f t="shared" si="2"/>
        <v>159.79999999999998</v>
      </c>
    </row>
    <row r="59" spans="2:25" x14ac:dyDescent="0.25">
      <c r="B59" s="242" t="s">
        <v>111</v>
      </c>
      <c r="C59" s="251">
        <v>0</v>
      </c>
      <c r="D59" s="251">
        <v>7.2</v>
      </c>
      <c r="E59" s="251">
        <v>32</v>
      </c>
      <c r="F59" s="251">
        <v>20</v>
      </c>
      <c r="G59" s="251">
        <v>4</v>
      </c>
      <c r="H59" s="251">
        <v>0</v>
      </c>
      <c r="I59" s="251">
        <v>7.5</v>
      </c>
      <c r="J59" s="251">
        <v>0</v>
      </c>
      <c r="K59" s="251">
        <v>0</v>
      </c>
      <c r="L59" s="251">
        <v>21</v>
      </c>
      <c r="M59" s="251">
        <v>2.5</v>
      </c>
      <c r="N59" s="251">
        <v>2.5</v>
      </c>
      <c r="O59" s="251">
        <v>7.1</v>
      </c>
      <c r="P59" s="251">
        <v>1</v>
      </c>
      <c r="Q59" s="251">
        <v>0</v>
      </c>
      <c r="R59" s="251">
        <v>4</v>
      </c>
      <c r="S59" s="251">
        <v>0</v>
      </c>
      <c r="T59" s="251">
        <v>0</v>
      </c>
      <c r="U59" s="251">
        <v>0.9</v>
      </c>
      <c r="V59" s="251">
        <v>0</v>
      </c>
      <c r="W59" s="251">
        <v>0</v>
      </c>
      <c r="X59" s="251">
        <v>0</v>
      </c>
      <c r="Y59" s="252">
        <f t="shared" si="2"/>
        <v>109.7</v>
      </c>
    </row>
    <row r="60" spans="2:25" x14ac:dyDescent="0.25">
      <c r="B60" s="242" t="s">
        <v>109</v>
      </c>
      <c r="C60" s="251">
        <v>1.2</v>
      </c>
      <c r="D60" s="251">
        <v>1.5</v>
      </c>
      <c r="E60" s="251">
        <v>0</v>
      </c>
      <c r="F60" s="251">
        <v>11.3</v>
      </c>
      <c r="G60" s="251">
        <v>8.5</v>
      </c>
      <c r="H60" s="251">
        <v>1</v>
      </c>
      <c r="I60" s="251">
        <v>3</v>
      </c>
      <c r="J60" s="251">
        <v>5.8</v>
      </c>
      <c r="K60" s="251">
        <v>5</v>
      </c>
      <c r="L60" s="251">
        <v>11</v>
      </c>
      <c r="M60" s="251">
        <v>3</v>
      </c>
      <c r="N60" s="251">
        <v>5</v>
      </c>
      <c r="O60" s="251">
        <v>3.5</v>
      </c>
      <c r="P60" s="251">
        <v>12.3</v>
      </c>
      <c r="Q60" s="251">
        <v>0.9</v>
      </c>
      <c r="R60" s="251">
        <v>0.9</v>
      </c>
      <c r="S60" s="251">
        <v>5.3</v>
      </c>
      <c r="T60" s="251">
        <v>0.4</v>
      </c>
      <c r="U60" s="251">
        <v>12.5</v>
      </c>
      <c r="V60" s="251">
        <v>0</v>
      </c>
      <c r="W60" s="251">
        <v>5.24</v>
      </c>
      <c r="X60" s="251">
        <v>0</v>
      </c>
      <c r="Y60" s="252">
        <f t="shared" si="2"/>
        <v>97.34</v>
      </c>
    </row>
    <row r="61" spans="2:25" x14ac:dyDescent="0.25">
      <c r="B61" s="242" t="s">
        <v>131</v>
      </c>
      <c r="C61" s="251">
        <v>0</v>
      </c>
      <c r="D61" s="251">
        <v>0</v>
      </c>
      <c r="E61" s="251">
        <v>0</v>
      </c>
      <c r="F61" s="251">
        <v>0</v>
      </c>
      <c r="G61" s="251">
        <v>0</v>
      </c>
      <c r="H61" s="251">
        <v>0</v>
      </c>
      <c r="I61" s="251">
        <v>0</v>
      </c>
      <c r="J61" s="251">
        <v>0</v>
      </c>
      <c r="K61" s="251">
        <v>0</v>
      </c>
      <c r="L61" s="251">
        <v>0</v>
      </c>
      <c r="M61" s="251">
        <v>0</v>
      </c>
      <c r="N61" s="251">
        <v>0</v>
      </c>
      <c r="O61" s="251">
        <v>0</v>
      </c>
      <c r="P61" s="251">
        <v>0</v>
      </c>
      <c r="Q61" s="251">
        <v>0</v>
      </c>
      <c r="R61" s="251">
        <v>76</v>
      </c>
      <c r="S61" s="251">
        <v>0</v>
      </c>
      <c r="T61" s="251">
        <v>0</v>
      </c>
      <c r="U61" s="251">
        <v>0</v>
      </c>
      <c r="V61" s="251">
        <v>0</v>
      </c>
      <c r="W61" s="251"/>
      <c r="X61" s="251">
        <v>0</v>
      </c>
      <c r="Y61" s="252">
        <f t="shared" si="2"/>
        <v>76</v>
      </c>
    </row>
    <row r="62" spans="2:25" x14ac:dyDescent="0.25">
      <c r="B62" s="242" t="s">
        <v>119</v>
      </c>
      <c r="C62" s="251">
        <v>0</v>
      </c>
      <c r="D62" s="251">
        <v>7</v>
      </c>
      <c r="E62" s="251">
        <v>9</v>
      </c>
      <c r="F62" s="251">
        <v>24</v>
      </c>
      <c r="G62" s="251">
        <v>0</v>
      </c>
      <c r="H62" s="251">
        <v>0</v>
      </c>
      <c r="I62" s="251">
        <v>0</v>
      </c>
      <c r="J62" s="251">
        <v>0</v>
      </c>
      <c r="K62" s="251">
        <v>0</v>
      </c>
      <c r="L62" s="251">
        <v>0</v>
      </c>
      <c r="M62" s="251">
        <v>0</v>
      </c>
      <c r="N62" s="251">
        <v>0</v>
      </c>
      <c r="O62" s="251">
        <v>0</v>
      </c>
      <c r="P62" s="251">
        <v>0</v>
      </c>
      <c r="Q62" s="251">
        <v>12</v>
      </c>
      <c r="R62" s="251">
        <v>0</v>
      </c>
      <c r="S62" s="251">
        <v>8.3000000000000007</v>
      </c>
      <c r="T62" s="251">
        <v>0</v>
      </c>
      <c r="U62" s="251">
        <v>0</v>
      </c>
      <c r="V62" s="251">
        <v>0</v>
      </c>
      <c r="W62" s="251">
        <v>0</v>
      </c>
      <c r="X62" s="251">
        <v>0</v>
      </c>
      <c r="Y62" s="252">
        <f t="shared" si="2"/>
        <v>60.3</v>
      </c>
    </row>
    <row r="63" spans="2:25" x14ac:dyDescent="0.25">
      <c r="B63" s="242" t="s">
        <v>115</v>
      </c>
      <c r="C63" s="251">
        <v>0</v>
      </c>
      <c r="D63" s="251">
        <v>0</v>
      </c>
      <c r="E63" s="251">
        <v>16</v>
      </c>
      <c r="F63" s="251">
        <v>0</v>
      </c>
      <c r="G63" s="251">
        <v>7</v>
      </c>
      <c r="H63" s="251">
        <v>1</v>
      </c>
      <c r="I63" s="251">
        <v>0</v>
      </c>
      <c r="J63" s="251">
        <v>0</v>
      </c>
      <c r="K63" s="251">
        <v>0</v>
      </c>
      <c r="L63" s="251">
        <v>8</v>
      </c>
      <c r="M63" s="251">
        <v>7</v>
      </c>
      <c r="N63" s="251">
        <v>0.5</v>
      </c>
      <c r="O63" s="251">
        <v>3</v>
      </c>
      <c r="P63" s="251">
        <v>0.8</v>
      </c>
      <c r="Q63" s="251">
        <v>3.5</v>
      </c>
      <c r="R63" s="251">
        <v>0</v>
      </c>
      <c r="S63" s="251">
        <v>3.55</v>
      </c>
      <c r="T63" s="251">
        <v>0</v>
      </c>
      <c r="U63" s="251">
        <v>0</v>
      </c>
      <c r="V63" s="251">
        <v>0</v>
      </c>
      <c r="W63" s="251">
        <v>6.34</v>
      </c>
      <c r="X63" s="251">
        <v>0</v>
      </c>
      <c r="Y63" s="252">
        <f t="shared" si="2"/>
        <v>56.69</v>
      </c>
    </row>
    <row r="64" spans="2:25" x14ac:dyDescent="0.25">
      <c r="B64" s="242" t="s">
        <v>124</v>
      </c>
      <c r="C64" s="251">
        <v>0</v>
      </c>
      <c r="D64" s="251">
        <v>0</v>
      </c>
      <c r="E64" s="251">
        <v>0</v>
      </c>
      <c r="F64" s="251">
        <v>0</v>
      </c>
      <c r="G64" s="251">
        <v>0</v>
      </c>
      <c r="H64" s="251">
        <v>0</v>
      </c>
      <c r="I64" s="251">
        <v>0</v>
      </c>
      <c r="J64" s="251">
        <v>0</v>
      </c>
      <c r="K64" s="251">
        <v>0</v>
      </c>
      <c r="L64" s="251">
        <v>0</v>
      </c>
      <c r="M64" s="251">
        <v>0</v>
      </c>
      <c r="N64" s="251">
        <v>0</v>
      </c>
      <c r="O64" s="251">
        <v>0</v>
      </c>
      <c r="P64" s="251">
        <v>0</v>
      </c>
      <c r="Q64" s="251">
        <v>0</v>
      </c>
      <c r="R64" s="251">
        <v>0</v>
      </c>
      <c r="S64" s="251">
        <v>0</v>
      </c>
      <c r="T64" s="251">
        <v>0</v>
      </c>
      <c r="U64" s="251">
        <v>0</v>
      </c>
      <c r="V64" s="251">
        <v>0</v>
      </c>
      <c r="W64" s="251">
        <v>34.369999999999997</v>
      </c>
      <c r="X64" s="251">
        <v>0</v>
      </c>
      <c r="Y64" s="252">
        <f t="shared" si="2"/>
        <v>34.369999999999997</v>
      </c>
    </row>
    <row r="65" spans="2:25" x14ac:dyDescent="0.25">
      <c r="B65" s="242" t="s">
        <v>120</v>
      </c>
      <c r="C65" s="251">
        <v>0</v>
      </c>
      <c r="D65" s="251">
        <v>0</v>
      </c>
      <c r="E65" s="251">
        <v>0</v>
      </c>
      <c r="F65" s="251">
        <v>0</v>
      </c>
      <c r="G65" s="251">
        <v>2</v>
      </c>
      <c r="H65" s="251">
        <v>0</v>
      </c>
      <c r="I65" s="251">
        <v>0</v>
      </c>
      <c r="J65" s="251">
        <v>5</v>
      </c>
      <c r="K65" s="251">
        <v>2</v>
      </c>
      <c r="L65" s="251">
        <v>0</v>
      </c>
      <c r="M65" s="251">
        <v>0</v>
      </c>
      <c r="N65" s="251">
        <v>2</v>
      </c>
      <c r="O65" s="251">
        <v>0</v>
      </c>
      <c r="P65" s="251">
        <v>4</v>
      </c>
      <c r="Q65" s="251">
        <v>0</v>
      </c>
      <c r="R65" s="251">
        <v>0</v>
      </c>
      <c r="S65" s="251">
        <v>0</v>
      </c>
      <c r="T65" s="251">
        <v>1.4</v>
      </c>
      <c r="U65" s="251">
        <v>4.9000000000000004</v>
      </c>
      <c r="V65" s="251">
        <v>0</v>
      </c>
      <c r="W65" s="251">
        <v>2.21</v>
      </c>
      <c r="X65" s="251">
        <v>0</v>
      </c>
      <c r="Y65" s="252">
        <f t="shared" si="2"/>
        <v>23.509999999999998</v>
      </c>
    </row>
    <row r="66" spans="2:25" x14ac:dyDescent="0.25">
      <c r="B66" s="242" t="s">
        <v>122</v>
      </c>
      <c r="C66" s="251">
        <v>12</v>
      </c>
      <c r="D66" s="251">
        <v>4</v>
      </c>
      <c r="E66" s="251">
        <v>0</v>
      </c>
      <c r="F66" s="251">
        <v>0</v>
      </c>
      <c r="G66" s="251">
        <v>0</v>
      </c>
      <c r="H66" s="251">
        <v>0</v>
      </c>
      <c r="I66" s="251">
        <v>0</v>
      </c>
      <c r="J66" s="251">
        <v>0</v>
      </c>
      <c r="K66" s="251">
        <v>0</v>
      </c>
      <c r="L66" s="251">
        <v>0</v>
      </c>
      <c r="M66" s="251">
        <v>0</v>
      </c>
      <c r="N66" s="251">
        <v>0</v>
      </c>
      <c r="O66" s="251">
        <v>0</v>
      </c>
      <c r="P66" s="251">
        <v>0</v>
      </c>
      <c r="Q66" s="251">
        <v>0</v>
      </c>
      <c r="R66" s="251">
        <v>0</v>
      </c>
      <c r="S66" s="251">
        <v>0</v>
      </c>
      <c r="T66" s="251">
        <v>0</v>
      </c>
      <c r="U66" s="251">
        <v>0</v>
      </c>
      <c r="V66" s="251">
        <v>0</v>
      </c>
      <c r="W66" s="251">
        <v>0</v>
      </c>
      <c r="X66" s="251">
        <v>0</v>
      </c>
      <c r="Y66" s="252">
        <f t="shared" si="2"/>
        <v>16</v>
      </c>
    </row>
    <row r="67" spans="2:25" x14ac:dyDescent="0.25">
      <c r="B67" s="242" t="s">
        <v>123</v>
      </c>
      <c r="C67" s="251">
        <v>0</v>
      </c>
      <c r="D67" s="251">
        <v>0</v>
      </c>
      <c r="E67" s="251">
        <v>0</v>
      </c>
      <c r="F67" s="251">
        <v>0</v>
      </c>
      <c r="G67" s="251">
        <v>9.5</v>
      </c>
      <c r="H67" s="251">
        <v>0</v>
      </c>
      <c r="I67" s="251">
        <v>0</v>
      </c>
      <c r="J67" s="251">
        <v>0</v>
      </c>
      <c r="K67" s="251">
        <v>0</v>
      </c>
      <c r="L67" s="251">
        <v>0</v>
      </c>
      <c r="M67" s="251">
        <v>0</v>
      </c>
      <c r="N67" s="251">
        <v>0</v>
      </c>
      <c r="O67" s="251">
        <v>0</v>
      </c>
      <c r="P67" s="251">
        <v>0</v>
      </c>
      <c r="Q67" s="251">
        <v>0</v>
      </c>
      <c r="R67" s="251">
        <v>0</v>
      </c>
      <c r="S67" s="251">
        <v>0</v>
      </c>
      <c r="T67" s="251">
        <v>0</v>
      </c>
      <c r="U67" s="251">
        <v>0</v>
      </c>
      <c r="V67" s="251">
        <v>0</v>
      </c>
      <c r="W67" s="251">
        <v>0</v>
      </c>
      <c r="X67" s="251">
        <v>0</v>
      </c>
      <c r="Y67" s="252">
        <f t="shared" si="2"/>
        <v>9.5</v>
      </c>
    </row>
    <row r="68" spans="2:25" x14ac:dyDescent="0.25">
      <c r="B68" s="242" t="s">
        <v>125</v>
      </c>
      <c r="C68" s="251">
        <v>0</v>
      </c>
      <c r="D68" s="251">
        <v>0</v>
      </c>
      <c r="E68" s="251">
        <v>6</v>
      </c>
      <c r="F68" s="251">
        <v>0</v>
      </c>
      <c r="G68" s="251">
        <v>0</v>
      </c>
      <c r="H68" s="251">
        <v>0</v>
      </c>
      <c r="I68" s="251">
        <v>0</v>
      </c>
      <c r="J68" s="251">
        <v>1.5</v>
      </c>
      <c r="K68" s="251">
        <v>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51">
        <v>0</v>
      </c>
      <c r="R68" s="251">
        <v>0</v>
      </c>
      <c r="S68" s="251">
        <v>0</v>
      </c>
      <c r="T68" s="251">
        <v>0</v>
      </c>
      <c r="U68" s="251">
        <v>0</v>
      </c>
      <c r="V68" s="251">
        <v>0</v>
      </c>
      <c r="W68" s="251">
        <v>0</v>
      </c>
      <c r="X68" s="251">
        <v>0</v>
      </c>
      <c r="Y68" s="252">
        <f t="shared" si="2"/>
        <v>7.5</v>
      </c>
    </row>
    <row r="69" spans="2:25" x14ac:dyDescent="0.25">
      <c r="B69" s="242" t="s">
        <v>127</v>
      </c>
      <c r="C69" s="251">
        <v>6</v>
      </c>
      <c r="D69" s="251">
        <v>0</v>
      </c>
      <c r="E69" s="251">
        <v>0</v>
      </c>
      <c r="F69" s="251">
        <v>0</v>
      </c>
      <c r="G69" s="251">
        <v>0</v>
      </c>
      <c r="H69" s="251">
        <v>0</v>
      </c>
      <c r="I69" s="251">
        <v>0</v>
      </c>
      <c r="J69" s="251">
        <v>0</v>
      </c>
      <c r="K69" s="251">
        <v>0</v>
      </c>
      <c r="L69" s="251">
        <v>0</v>
      </c>
      <c r="M69" s="251">
        <v>0</v>
      </c>
      <c r="N69" s="251">
        <v>0</v>
      </c>
      <c r="O69" s="251">
        <v>0</v>
      </c>
      <c r="P69" s="251">
        <v>0</v>
      </c>
      <c r="Q69" s="251">
        <v>0</v>
      </c>
      <c r="R69" s="251">
        <v>0</v>
      </c>
      <c r="S69" s="251">
        <v>0</v>
      </c>
      <c r="T69" s="251">
        <v>0</v>
      </c>
      <c r="U69" s="251">
        <v>0</v>
      </c>
      <c r="V69" s="251">
        <v>0</v>
      </c>
      <c r="W69" s="251">
        <v>0</v>
      </c>
      <c r="X69" s="251">
        <v>0</v>
      </c>
      <c r="Y69" s="252">
        <f t="shared" si="2"/>
        <v>6</v>
      </c>
    </row>
    <row r="70" spans="2:25" x14ac:dyDescent="0.25">
      <c r="B70" s="242" t="s">
        <v>129</v>
      </c>
      <c r="C70" s="251">
        <v>0</v>
      </c>
      <c r="D70" s="251">
        <v>0</v>
      </c>
      <c r="E70" s="251">
        <v>6</v>
      </c>
      <c r="F70" s="251">
        <v>0</v>
      </c>
      <c r="G70" s="251">
        <v>0</v>
      </c>
      <c r="H70" s="251">
        <v>0</v>
      </c>
      <c r="I70" s="251">
        <v>0</v>
      </c>
      <c r="J70" s="251">
        <v>0</v>
      </c>
      <c r="K70" s="251">
        <v>0</v>
      </c>
      <c r="L70" s="251">
        <v>0</v>
      </c>
      <c r="M70" s="251">
        <v>0</v>
      </c>
      <c r="N70" s="251">
        <v>0</v>
      </c>
      <c r="O70" s="251">
        <v>0</v>
      </c>
      <c r="P70" s="251">
        <v>0</v>
      </c>
      <c r="Q70" s="251">
        <v>0</v>
      </c>
      <c r="R70" s="251">
        <v>0</v>
      </c>
      <c r="S70" s="251">
        <v>0</v>
      </c>
      <c r="T70" s="251">
        <v>0</v>
      </c>
      <c r="U70" s="251">
        <v>0</v>
      </c>
      <c r="V70" s="251">
        <v>0</v>
      </c>
      <c r="W70" s="251">
        <v>0</v>
      </c>
      <c r="X70" s="251">
        <v>0</v>
      </c>
      <c r="Y70" s="252">
        <f t="shared" si="2"/>
        <v>6</v>
      </c>
    </row>
    <row r="71" spans="2:25" x14ac:dyDescent="0.25">
      <c r="B71" s="242" t="s">
        <v>126</v>
      </c>
      <c r="C71" s="251">
        <v>0</v>
      </c>
      <c r="D71" s="251">
        <v>0</v>
      </c>
      <c r="E71" s="251">
        <v>0</v>
      </c>
      <c r="F71" s="251">
        <v>0</v>
      </c>
      <c r="G71" s="251">
        <v>0</v>
      </c>
      <c r="H71" s="251">
        <v>0</v>
      </c>
      <c r="I71" s="251">
        <v>5</v>
      </c>
      <c r="J71" s="251">
        <v>0</v>
      </c>
      <c r="K71" s="251">
        <v>0</v>
      </c>
      <c r="L71" s="251">
        <v>0</v>
      </c>
      <c r="M71" s="251">
        <v>0</v>
      </c>
      <c r="N71" s="251">
        <v>0</v>
      </c>
      <c r="O71" s="251">
        <v>0</v>
      </c>
      <c r="P71" s="251">
        <v>0</v>
      </c>
      <c r="Q71" s="251">
        <v>0</v>
      </c>
      <c r="R71" s="251">
        <v>0</v>
      </c>
      <c r="S71" s="251">
        <v>0</v>
      </c>
      <c r="T71" s="251">
        <v>0</v>
      </c>
      <c r="U71" s="251">
        <v>0</v>
      </c>
      <c r="V71" s="251">
        <v>0</v>
      </c>
      <c r="W71" s="251">
        <v>0</v>
      </c>
      <c r="X71" s="251">
        <v>0</v>
      </c>
      <c r="Y71" s="252">
        <f t="shared" si="2"/>
        <v>5</v>
      </c>
    </row>
    <row r="72" spans="2:25" x14ac:dyDescent="0.25">
      <c r="B72" s="242" t="s">
        <v>130</v>
      </c>
      <c r="C72" s="251">
        <v>0</v>
      </c>
      <c r="D72" s="251">
        <v>0</v>
      </c>
      <c r="E72" s="251">
        <v>0</v>
      </c>
      <c r="F72" s="251">
        <v>0</v>
      </c>
      <c r="G72" s="251">
        <v>0</v>
      </c>
      <c r="H72" s="251">
        <v>0</v>
      </c>
      <c r="I72" s="251">
        <v>0</v>
      </c>
      <c r="J72" s="251">
        <v>0</v>
      </c>
      <c r="K72" s="251">
        <v>0</v>
      </c>
      <c r="L72" s="251">
        <v>0</v>
      </c>
      <c r="M72" s="251">
        <v>0</v>
      </c>
      <c r="N72" s="251">
        <v>0</v>
      </c>
      <c r="O72" s="251">
        <v>0</v>
      </c>
      <c r="P72" s="251">
        <v>0</v>
      </c>
      <c r="Q72" s="251">
        <v>0</v>
      </c>
      <c r="R72" s="251">
        <v>0</v>
      </c>
      <c r="S72" s="251">
        <v>4.2</v>
      </c>
      <c r="T72" s="251">
        <v>0</v>
      </c>
      <c r="U72" s="251">
        <v>0</v>
      </c>
      <c r="V72" s="251">
        <v>0</v>
      </c>
      <c r="W72" s="251">
        <v>0</v>
      </c>
      <c r="X72" s="251">
        <v>0</v>
      </c>
      <c r="Y72" s="252">
        <f t="shared" si="2"/>
        <v>4.2</v>
      </c>
    </row>
    <row r="73" spans="2:25" x14ac:dyDescent="0.25">
      <c r="B73" s="242" t="s">
        <v>128</v>
      </c>
      <c r="C73" s="251">
        <v>0</v>
      </c>
      <c r="D73" s="251">
        <v>3</v>
      </c>
      <c r="E73" s="251">
        <v>0</v>
      </c>
      <c r="F73" s="251">
        <v>0</v>
      </c>
      <c r="G73" s="251">
        <v>0</v>
      </c>
      <c r="H73" s="251">
        <v>0</v>
      </c>
      <c r="I73" s="251">
        <v>0</v>
      </c>
      <c r="J73" s="251">
        <v>0</v>
      </c>
      <c r="K73" s="251">
        <v>0</v>
      </c>
      <c r="L73" s="251">
        <v>0</v>
      </c>
      <c r="M73" s="251">
        <v>0</v>
      </c>
      <c r="N73" s="251">
        <v>0</v>
      </c>
      <c r="O73" s="251">
        <v>0</v>
      </c>
      <c r="P73" s="251">
        <v>0</v>
      </c>
      <c r="Q73" s="251">
        <v>0</v>
      </c>
      <c r="R73" s="251">
        <v>0</v>
      </c>
      <c r="S73" s="251">
        <v>0</v>
      </c>
      <c r="T73" s="251">
        <v>0</v>
      </c>
      <c r="U73" s="251">
        <v>0</v>
      </c>
      <c r="V73" s="251">
        <v>0</v>
      </c>
      <c r="W73" s="251">
        <v>0</v>
      </c>
      <c r="X73" s="251">
        <v>0</v>
      </c>
      <c r="Y73" s="252">
        <f t="shared" si="2"/>
        <v>3</v>
      </c>
    </row>
    <row r="74" spans="2:25" x14ac:dyDescent="0.25">
      <c r="B74" s="242" t="s">
        <v>132</v>
      </c>
      <c r="C74" s="251">
        <v>0</v>
      </c>
      <c r="D74" s="251">
        <v>0</v>
      </c>
      <c r="E74" s="251">
        <v>0</v>
      </c>
      <c r="F74" s="251">
        <v>0</v>
      </c>
      <c r="G74" s="251">
        <v>0</v>
      </c>
      <c r="H74" s="251">
        <v>0</v>
      </c>
      <c r="I74" s="251">
        <v>0</v>
      </c>
      <c r="J74" s="251">
        <v>0</v>
      </c>
      <c r="K74" s="251">
        <v>0</v>
      </c>
      <c r="L74" s="251">
        <v>0</v>
      </c>
      <c r="M74" s="251">
        <v>0</v>
      </c>
      <c r="N74" s="251">
        <v>0</v>
      </c>
      <c r="O74" s="251">
        <v>0</v>
      </c>
      <c r="P74" s="251">
        <v>0</v>
      </c>
      <c r="Q74" s="251">
        <v>0</v>
      </c>
      <c r="R74" s="251">
        <v>0</v>
      </c>
      <c r="S74" s="251">
        <v>0</v>
      </c>
      <c r="T74" s="251">
        <v>0</v>
      </c>
      <c r="U74" s="251">
        <v>0</v>
      </c>
      <c r="V74" s="251">
        <v>0</v>
      </c>
      <c r="W74" s="251">
        <v>0</v>
      </c>
      <c r="X74" s="251">
        <v>0</v>
      </c>
      <c r="Y74" s="252">
        <f t="shared" si="2"/>
        <v>0</v>
      </c>
    </row>
    <row r="75" spans="2:25" x14ac:dyDescent="0.25">
      <c r="B75" s="242" t="s">
        <v>133</v>
      </c>
      <c r="C75" s="251">
        <v>0</v>
      </c>
      <c r="D75" s="251">
        <v>0</v>
      </c>
      <c r="E75" s="251">
        <v>0</v>
      </c>
      <c r="F75" s="251">
        <v>0</v>
      </c>
      <c r="G75" s="251">
        <v>0</v>
      </c>
      <c r="H75" s="251">
        <v>0</v>
      </c>
      <c r="I75" s="251">
        <v>0</v>
      </c>
      <c r="J75" s="251">
        <v>0</v>
      </c>
      <c r="K75" s="251">
        <v>0</v>
      </c>
      <c r="L75" s="251">
        <v>0</v>
      </c>
      <c r="M75" s="251">
        <v>0</v>
      </c>
      <c r="N75" s="251">
        <v>0</v>
      </c>
      <c r="O75" s="251">
        <v>0</v>
      </c>
      <c r="P75" s="251">
        <v>0</v>
      </c>
      <c r="Q75" s="251">
        <v>0</v>
      </c>
      <c r="R75" s="251">
        <v>0</v>
      </c>
      <c r="S75" s="251">
        <v>0</v>
      </c>
      <c r="T75" s="251">
        <v>0</v>
      </c>
      <c r="U75" s="251">
        <v>0</v>
      </c>
      <c r="V75" s="251">
        <v>0</v>
      </c>
      <c r="W75" s="251">
        <v>0</v>
      </c>
      <c r="X75" s="251">
        <v>0</v>
      </c>
      <c r="Y75" s="252">
        <f t="shared" si="2"/>
        <v>0</v>
      </c>
    </row>
    <row r="76" spans="2:25" x14ac:dyDescent="0.25">
      <c r="B76" s="242" t="s">
        <v>134</v>
      </c>
      <c r="C76" s="251">
        <v>0</v>
      </c>
      <c r="D76" s="251">
        <v>0</v>
      </c>
      <c r="E76" s="251">
        <v>0</v>
      </c>
      <c r="F76" s="251">
        <v>0</v>
      </c>
      <c r="G76" s="251">
        <v>0</v>
      </c>
      <c r="H76" s="251">
        <v>0</v>
      </c>
      <c r="I76" s="251">
        <v>0</v>
      </c>
      <c r="J76" s="251">
        <v>0</v>
      </c>
      <c r="K76" s="251">
        <v>0</v>
      </c>
      <c r="L76" s="251">
        <v>0</v>
      </c>
      <c r="M76" s="251">
        <v>0</v>
      </c>
      <c r="N76" s="251">
        <v>0</v>
      </c>
      <c r="O76" s="251">
        <v>0</v>
      </c>
      <c r="P76" s="251">
        <v>0</v>
      </c>
      <c r="Q76" s="251">
        <v>0</v>
      </c>
      <c r="R76" s="251">
        <v>0</v>
      </c>
      <c r="S76" s="251">
        <v>0</v>
      </c>
      <c r="T76" s="251">
        <v>0</v>
      </c>
      <c r="U76" s="251">
        <v>0</v>
      </c>
      <c r="V76" s="251">
        <v>0</v>
      </c>
      <c r="W76" s="251">
        <v>0</v>
      </c>
      <c r="X76" s="251">
        <v>0</v>
      </c>
      <c r="Y76" s="252">
        <f t="shared" si="2"/>
        <v>0</v>
      </c>
    </row>
    <row r="77" spans="2:25" x14ac:dyDescent="0.25">
      <c r="B77" s="242" t="s">
        <v>135</v>
      </c>
      <c r="C77" s="251">
        <v>0</v>
      </c>
      <c r="D77" s="251">
        <v>0</v>
      </c>
      <c r="E77" s="251">
        <v>0</v>
      </c>
      <c r="F77" s="251">
        <v>0</v>
      </c>
      <c r="G77" s="251">
        <v>0</v>
      </c>
      <c r="H77" s="251">
        <v>0</v>
      </c>
      <c r="I77" s="251">
        <v>0</v>
      </c>
      <c r="J77" s="251">
        <v>0</v>
      </c>
      <c r="K77" s="251">
        <v>0</v>
      </c>
      <c r="L77" s="251">
        <v>0</v>
      </c>
      <c r="M77" s="251">
        <v>0</v>
      </c>
      <c r="N77" s="251">
        <v>0</v>
      </c>
      <c r="O77" s="251">
        <v>0</v>
      </c>
      <c r="P77" s="251">
        <v>0</v>
      </c>
      <c r="Q77" s="251">
        <v>0</v>
      </c>
      <c r="R77" s="251">
        <v>0</v>
      </c>
      <c r="S77" s="251">
        <v>0</v>
      </c>
      <c r="T77" s="251">
        <v>0</v>
      </c>
      <c r="U77" s="251">
        <v>0</v>
      </c>
      <c r="V77" s="251">
        <v>0</v>
      </c>
      <c r="W77" s="251">
        <v>0</v>
      </c>
      <c r="X77" s="251">
        <v>0</v>
      </c>
      <c r="Y77" s="252">
        <f t="shared" si="2"/>
        <v>0</v>
      </c>
    </row>
    <row r="78" spans="2:25" x14ac:dyDescent="0.25">
      <c r="B78" s="242" t="s">
        <v>136</v>
      </c>
      <c r="C78" s="251">
        <v>0</v>
      </c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1">
        <v>0</v>
      </c>
      <c r="J78" s="251">
        <v>0</v>
      </c>
      <c r="K78" s="251">
        <v>0</v>
      </c>
      <c r="L78" s="251">
        <v>0</v>
      </c>
      <c r="M78" s="251">
        <v>0</v>
      </c>
      <c r="N78" s="251">
        <v>0</v>
      </c>
      <c r="O78" s="251">
        <v>0</v>
      </c>
      <c r="P78" s="251">
        <v>0</v>
      </c>
      <c r="Q78" s="251">
        <v>0</v>
      </c>
      <c r="R78" s="251">
        <v>0</v>
      </c>
      <c r="S78" s="251">
        <v>0</v>
      </c>
      <c r="T78" s="251">
        <v>0</v>
      </c>
      <c r="U78" s="251">
        <v>0</v>
      </c>
      <c r="V78" s="251">
        <v>0</v>
      </c>
      <c r="W78" s="251">
        <v>0</v>
      </c>
      <c r="X78" s="251">
        <v>0</v>
      </c>
      <c r="Y78" s="252">
        <f t="shared" si="2"/>
        <v>0</v>
      </c>
    </row>
    <row r="79" spans="2:25" ht="16.5" thickBot="1" x14ac:dyDescent="0.3">
      <c r="B79" s="253" t="s">
        <v>138</v>
      </c>
      <c r="C79" s="254">
        <f>SUM(C44:C78)</f>
        <v>556.38</v>
      </c>
      <c r="D79" s="254">
        <f t="shared" ref="D79:X79" si="3">SUM(D44:D78)</f>
        <v>967.2</v>
      </c>
      <c r="E79" s="254">
        <f t="shared" si="3"/>
        <v>463.3</v>
      </c>
      <c r="F79" s="254">
        <f t="shared" si="3"/>
        <v>599.96999999999991</v>
      </c>
      <c r="G79" s="254">
        <f t="shared" si="3"/>
        <v>686.31999999999994</v>
      </c>
      <c r="H79" s="254">
        <f t="shared" si="3"/>
        <v>208.2</v>
      </c>
      <c r="I79" s="254">
        <f t="shared" si="3"/>
        <v>454.45</v>
      </c>
      <c r="J79" s="254">
        <f t="shared" si="3"/>
        <v>773.29999999999984</v>
      </c>
      <c r="K79" s="254">
        <f t="shared" si="3"/>
        <v>326.60000000000002</v>
      </c>
      <c r="L79" s="254">
        <f t="shared" si="3"/>
        <v>843.45</v>
      </c>
      <c r="M79" s="254">
        <f t="shared" si="3"/>
        <v>677.81000000000006</v>
      </c>
      <c r="N79" s="254">
        <f t="shared" si="3"/>
        <v>261.88</v>
      </c>
      <c r="O79" s="254">
        <f t="shared" si="3"/>
        <v>2522.1999999999998</v>
      </c>
      <c r="P79" s="254">
        <f t="shared" si="3"/>
        <v>1391.7999999999997</v>
      </c>
      <c r="Q79" s="254">
        <f t="shared" si="3"/>
        <v>4286.8799999999992</v>
      </c>
      <c r="R79" s="254">
        <f t="shared" si="3"/>
        <v>930.55</v>
      </c>
      <c r="S79" s="254">
        <f t="shared" si="3"/>
        <v>384.5499999999999</v>
      </c>
      <c r="T79" s="254">
        <f t="shared" si="3"/>
        <v>1475.9400000000003</v>
      </c>
      <c r="U79" s="254">
        <f t="shared" si="3"/>
        <v>3406.2500000000005</v>
      </c>
      <c r="V79" s="254">
        <f t="shared" si="3"/>
        <v>1607.09</v>
      </c>
      <c r="W79" s="254">
        <f t="shared" si="3"/>
        <v>3617.8500000000004</v>
      </c>
      <c r="X79" s="254">
        <f t="shared" si="3"/>
        <v>1908.3800000000003</v>
      </c>
      <c r="Y79" s="255">
        <f>SUM(Y44:Y78)</f>
        <v>28350.349999999995</v>
      </c>
    </row>
    <row r="110" spans="2:2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2" spans="2:25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2:25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2:25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2:25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2:2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2:25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2:25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2:25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2:25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2:25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2:25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2:2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2:25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2:25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2:25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2:25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2:25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2:25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2:25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2:25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2:25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</sheetData>
  <mergeCells count="2">
    <mergeCell ref="B2:Y2"/>
    <mergeCell ref="B42:Y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Y4:Y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Y44:Y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X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X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X41 C39:X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X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Y4:Y38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Y44:Y78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H4:X38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C79:X79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C41:X41 C39:X39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H44:X78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2" t="s">
        <v>87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0" x14ac:dyDescent="0.25">
      <c r="A2" s="342"/>
      <c r="B2" s="342"/>
      <c r="C2" s="342"/>
      <c r="D2" s="342"/>
      <c r="E2" s="342"/>
      <c r="F2" s="342"/>
      <c r="G2" s="342"/>
      <c r="H2" s="342"/>
      <c r="I2" s="342"/>
      <c r="J2" s="342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2021-01-25T23:26:39Z</cp:lastPrinted>
  <dcterms:created xsi:type="dcterms:W3CDTF">2014-12-29T21:03:23Z</dcterms:created>
  <dcterms:modified xsi:type="dcterms:W3CDTF">2021-01-28T15:32:36Z</dcterms:modified>
</cp:coreProperties>
</file>