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116" windowHeight="9264"/>
  </bookViews>
  <sheets>
    <sheet name="EXTENSIVO 1 R. PRECIO VIV-INGR" sheetId="1" r:id="rId1"/>
    <sheet name="EXTENSIVO 2 VIVIENDA AUTORIZADA" sheetId="21" r:id="rId2"/>
    <sheet name="EXTENSIVO 3 DESALOJOS" sheetId="22" r:id="rId3"/>
    <sheet name="EXTENSIVO 4 R. PR. TIERRA-INGR" sheetId="23" r:id="rId4"/>
    <sheet name="EXTENSIVO 5 PREVALENCIA DEL VIH" sheetId="24" r:id="rId5"/>
    <sheet name="ENTENSIVO 6 MATRÍCULA ESCOLAR" sheetId="25" r:id="rId6"/>
    <sheet name="EXTENSIVO 7 MUJERES GAB LOCAL" sheetId="26" r:id="rId7"/>
    <sheet name="EXTENSIVO 8 CONSUMO DE AGUA" sheetId="27" r:id="rId8"/>
    <sheet name="EXTENSIVO 9 RECOLECCIÓN DES SÓL" sheetId="28" r:id="rId9"/>
    <sheet name="EXTENSIVO 10 VIVIENDA EN RIESGO" sheetId="29" r:id="rId10"/>
    <sheet name="EXTENSIVO 11 MEDIOS DE TRANSPOR" sheetId="30" r:id="rId11"/>
    <sheet name="EXTENSIVO 12 PARTICIPACIÓN ELEC" sheetId="31" r:id="rId12"/>
    <sheet name="EXTENSIVO 13 ASOCIACION CIUDADA" sheetId="32" r:id="rId13"/>
  </sheets>
  <calcPr calcId="145621"/>
</workbook>
</file>

<file path=xl/calcChain.xml><?xml version="1.0" encoding="utf-8"?>
<calcChain xmlns="http://schemas.openxmlformats.org/spreadsheetml/2006/main">
  <c r="N54" i="30" l="1"/>
  <c r="M54" i="30"/>
  <c r="L54" i="30"/>
  <c r="K54" i="30"/>
  <c r="J54" i="30"/>
  <c r="I54" i="30"/>
  <c r="N53" i="30"/>
  <c r="M53" i="30"/>
  <c r="L53" i="30"/>
  <c r="K53" i="30"/>
  <c r="J53" i="30"/>
  <c r="I53" i="30"/>
  <c r="N52" i="30"/>
  <c r="M52" i="30"/>
  <c r="L52" i="30"/>
  <c r="K52" i="30"/>
  <c r="J52" i="30"/>
  <c r="I52" i="30"/>
  <c r="N51" i="30"/>
  <c r="M51" i="30"/>
  <c r="L51" i="30"/>
  <c r="K51" i="30"/>
  <c r="J51" i="30"/>
  <c r="I51" i="30"/>
  <c r="N50" i="30"/>
  <c r="M50" i="30"/>
  <c r="L50" i="30"/>
  <c r="K50" i="30"/>
  <c r="J50" i="30"/>
  <c r="I50" i="30"/>
  <c r="N49" i="30"/>
  <c r="M49" i="30"/>
  <c r="L49" i="30"/>
  <c r="K49" i="30"/>
  <c r="J49" i="30"/>
  <c r="I49" i="30"/>
  <c r="N48" i="30"/>
  <c r="M48" i="30"/>
  <c r="L48" i="30"/>
  <c r="K48" i="30"/>
  <c r="J48" i="30"/>
  <c r="I48" i="30"/>
  <c r="N47" i="30"/>
  <c r="M47" i="30"/>
  <c r="L47" i="30"/>
  <c r="K47" i="30"/>
  <c r="J47" i="30"/>
  <c r="I47" i="30"/>
  <c r="N46" i="30"/>
  <c r="M46" i="30"/>
  <c r="L46" i="30"/>
  <c r="K46" i="30"/>
  <c r="J46" i="30"/>
  <c r="I46" i="30"/>
  <c r="E35" i="29"/>
  <c r="E34" i="29"/>
  <c r="E33" i="29"/>
  <c r="E32" i="29"/>
  <c r="E31" i="29"/>
  <c r="E30" i="29"/>
  <c r="E29" i="29"/>
  <c r="E28" i="29"/>
  <c r="E27" i="29"/>
  <c r="O89" i="28"/>
  <c r="O88" i="28"/>
  <c r="O87" i="28"/>
  <c r="O86" i="28"/>
  <c r="O85" i="28"/>
  <c r="O84" i="28"/>
  <c r="O83" i="28"/>
  <c r="O82" i="28"/>
  <c r="O81" i="28"/>
  <c r="N89" i="28"/>
  <c r="N88" i="28"/>
  <c r="N87" i="28"/>
  <c r="N86" i="28"/>
  <c r="N85" i="28"/>
  <c r="N84" i="28"/>
  <c r="N83" i="28"/>
  <c r="N82" i="28"/>
  <c r="N81" i="28"/>
  <c r="M89" i="28"/>
  <c r="M88" i="28"/>
  <c r="M87" i="28"/>
  <c r="M86" i="28"/>
  <c r="M85" i="28"/>
  <c r="M84" i="28"/>
  <c r="M83" i="28"/>
  <c r="M81" i="28"/>
  <c r="M82" i="28"/>
  <c r="L89" i="28"/>
  <c r="L88" i="28"/>
  <c r="L87" i="28"/>
  <c r="L86" i="28"/>
  <c r="L85" i="28"/>
  <c r="L84" i="28"/>
  <c r="L83" i="28"/>
  <c r="L82" i="28"/>
  <c r="L81" i="28"/>
  <c r="F89" i="28"/>
  <c r="F88" i="28"/>
  <c r="F87" i="28"/>
  <c r="F86" i="28"/>
  <c r="F85" i="28"/>
  <c r="F84" i="28"/>
  <c r="F83" i="28"/>
  <c r="F82" i="28"/>
  <c r="F81" i="28"/>
  <c r="E89" i="28"/>
  <c r="E88" i="28"/>
  <c r="E87" i="28"/>
  <c r="E86" i="28"/>
  <c r="E85" i="28"/>
  <c r="E84" i="28"/>
  <c r="E83" i="28"/>
  <c r="E82" i="28"/>
  <c r="E81" i="28"/>
  <c r="D89" i="28"/>
  <c r="D88" i="28"/>
  <c r="D87" i="28"/>
  <c r="D86" i="28"/>
  <c r="D85" i="28"/>
  <c r="D84" i="28"/>
  <c r="D83" i="28"/>
  <c r="D82" i="28"/>
  <c r="D81" i="28"/>
  <c r="C89" i="28"/>
  <c r="C88" i="28"/>
  <c r="C87" i="28"/>
  <c r="C86" i="28"/>
  <c r="C85" i="28"/>
  <c r="C84" i="28"/>
  <c r="C83" i="28"/>
  <c r="C82" i="28"/>
  <c r="C81" i="28"/>
  <c r="E22" i="28"/>
  <c r="D35" i="27"/>
  <c r="D34" i="27"/>
  <c r="D33" i="27"/>
  <c r="D32" i="27"/>
  <c r="D31" i="27"/>
  <c r="D30" i="27"/>
  <c r="D29" i="27"/>
  <c r="D28" i="27"/>
  <c r="D27" i="27"/>
  <c r="E36" i="26" l="1"/>
  <c r="E35" i="26"/>
  <c r="E34" i="26"/>
  <c r="E33" i="26"/>
  <c r="E32" i="26"/>
  <c r="E31" i="26"/>
  <c r="E30" i="26"/>
  <c r="E29" i="26"/>
  <c r="E28" i="26"/>
  <c r="E34" i="24"/>
  <c r="F47" i="21"/>
  <c r="G47" i="21" s="1"/>
  <c r="H47" i="21" s="1"/>
  <c r="E47" i="21"/>
  <c r="F36" i="22"/>
  <c r="E36" i="22"/>
  <c r="F46" i="21"/>
  <c r="G46" i="21"/>
  <c r="H46" i="21" s="1"/>
  <c r="F14" i="27"/>
  <c r="D14" i="27"/>
  <c r="G43" i="1" l="1"/>
  <c r="G42" i="1"/>
  <c r="G41" i="1"/>
  <c r="G40" i="1"/>
  <c r="G39" i="1"/>
  <c r="G38" i="1"/>
  <c r="G37" i="1"/>
  <c r="G36" i="1"/>
  <c r="G35" i="1"/>
  <c r="F43" i="1"/>
  <c r="F42" i="1"/>
  <c r="F41" i="1"/>
  <c r="F40" i="1"/>
  <c r="F39" i="1"/>
  <c r="F38" i="1"/>
  <c r="F37" i="1"/>
  <c r="F36" i="1"/>
  <c r="F35" i="1"/>
  <c r="H42" i="21"/>
  <c r="F39" i="21"/>
  <c r="G39" i="21" s="1"/>
  <c r="H39" i="21" s="1"/>
  <c r="F40" i="21"/>
  <c r="G40" i="21" s="1"/>
  <c r="H40" i="21" s="1"/>
  <c r="F41" i="21"/>
  <c r="G41" i="21" s="1"/>
  <c r="H41" i="21" s="1"/>
  <c r="F42" i="21"/>
  <c r="G42" i="21"/>
  <c r="F43" i="21"/>
  <c r="G43" i="21" s="1"/>
  <c r="H43" i="21" s="1"/>
  <c r="F44" i="21"/>
  <c r="G44" i="21" s="1"/>
  <c r="H44" i="21" s="1"/>
  <c r="F45" i="21"/>
  <c r="G45" i="21" s="1"/>
  <c r="H45" i="21" s="1"/>
  <c r="F35" i="22"/>
  <c r="E35" i="22"/>
  <c r="F34" i="22"/>
  <c r="F33" i="22"/>
  <c r="F32" i="22"/>
  <c r="F31" i="22"/>
  <c r="F30" i="22"/>
  <c r="F29" i="22"/>
  <c r="F28" i="22"/>
  <c r="E34" i="22"/>
  <c r="E33" i="22"/>
  <c r="E32" i="22"/>
  <c r="E31" i="22"/>
  <c r="E30" i="22"/>
  <c r="E29" i="22"/>
  <c r="E28" i="22"/>
  <c r="F36" i="23"/>
  <c r="F35" i="23"/>
  <c r="F34" i="23"/>
  <c r="F33" i="23"/>
  <c r="F32" i="23"/>
  <c r="F31" i="23"/>
  <c r="F30" i="23"/>
  <c r="F29" i="23"/>
  <c r="F28" i="23"/>
  <c r="E33" i="24"/>
  <c r="E32" i="24"/>
  <c r="E31" i="24"/>
  <c r="E30" i="24"/>
  <c r="E29" i="24"/>
  <c r="E28" i="24"/>
  <c r="E27" i="24"/>
  <c r="E26" i="24"/>
  <c r="N69" i="25"/>
  <c r="N70" i="25"/>
  <c r="N71" i="25"/>
  <c r="N72" i="25"/>
  <c r="N73" i="25"/>
  <c r="N74" i="25"/>
  <c r="N75" i="25"/>
  <c r="N76" i="25"/>
  <c r="N77" i="25"/>
  <c r="P69" i="25"/>
  <c r="P70" i="25"/>
  <c r="P71" i="25"/>
  <c r="P72" i="25"/>
  <c r="P73" i="25"/>
  <c r="P74" i="25"/>
  <c r="P75" i="25"/>
  <c r="P76" i="25"/>
  <c r="P77" i="25"/>
  <c r="R77" i="25"/>
  <c r="Q77" i="25"/>
  <c r="O77" i="25"/>
  <c r="M77" i="25"/>
  <c r="L77" i="25"/>
  <c r="K77" i="25"/>
  <c r="J76" i="25"/>
  <c r="R76" i="25" s="1"/>
  <c r="I76" i="25"/>
  <c r="Q76" i="25" s="1"/>
  <c r="H76" i="25"/>
  <c r="G76" i="25"/>
  <c r="O76" i="25" s="1"/>
  <c r="F76" i="25"/>
  <c r="E76" i="25"/>
  <c r="M76" i="25" s="1"/>
  <c r="D76" i="25"/>
  <c r="L76" i="25" s="1"/>
  <c r="C76" i="25"/>
  <c r="K76" i="25" s="1"/>
  <c r="R75" i="25"/>
  <c r="Q75" i="25"/>
  <c r="O75" i="25"/>
  <c r="M75" i="25"/>
  <c r="L75" i="25"/>
  <c r="K75" i="25"/>
  <c r="R74" i="25"/>
  <c r="Q74" i="25"/>
  <c r="O74" i="25"/>
  <c r="M74" i="25"/>
  <c r="L74" i="25"/>
  <c r="K74" i="25"/>
  <c r="R73" i="25"/>
  <c r="Q73" i="25"/>
  <c r="O73" i="25"/>
  <c r="M73" i="25"/>
  <c r="L73" i="25"/>
  <c r="K73" i="25"/>
  <c r="R72" i="25"/>
  <c r="Q72" i="25"/>
  <c r="O72" i="25"/>
  <c r="M72" i="25"/>
  <c r="L72" i="25"/>
  <c r="K72" i="25"/>
  <c r="O71" i="25"/>
  <c r="M71" i="25"/>
  <c r="L71" i="25"/>
  <c r="K71" i="25"/>
  <c r="R70" i="25"/>
  <c r="Q70" i="25"/>
  <c r="O70" i="25"/>
  <c r="M70" i="25"/>
  <c r="L70" i="25"/>
  <c r="K70" i="25"/>
  <c r="R69" i="25"/>
  <c r="Q69" i="25"/>
  <c r="O69" i="25"/>
  <c r="M69" i="25"/>
  <c r="L69" i="25"/>
  <c r="K69" i="25"/>
  <c r="D44" i="25"/>
  <c r="D40" i="25"/>
  <c r="D36" i="25"/>
  <c r="D32" i="25"/>
  <c r="D28" i="25"/>
  <c r="D24" i="25"/>
  <c r="D20" i="25"/>
  <c r="D16" i="25"/>
  <c r="D22" i="21"/>
</calcChain>
</file>

<file path=xl/sharedStrings.xml><?xml version="1.0" encoding="utf-8"?>
<sst xmlns="http://schemas.openxmlformats.org/spreadsheetml/2006/main" count="721" uniqueCount="324">
  <si>
    <t>MÓDULO DE CÁLCULO DE INDICADORES</t>
  </si>
  <si>
    <t>INDICADORES UN-HÁBITAT DEL OBSERVATORIO URBANO METROPOLITANO</t>
  </si>
  <si>
    <t>TIPO DE INDICADOR</t>
  </si>
  <si>
    <t>INDICADOR</t>
  </si>
  <si>
    <t>DEFINICIÓN</t>
  </si>
  <si>
    <t>VARIABLES</t>
  </si>
  <si>
    <t>ENTIDAD/MUNICIPIO</t>
  </si>
  <si>
    <t>CUERNAVACA</t>
  </si>
  <si>
    <t>EMILIANO ZAPATA</t>
  </si>
  <si>
    <t>HUITZILAC</t>
  </si>
  <si>
    <t>JIUTEPEC</t>
  </si>
  <si>
    <t>TEMIXCO</t>
  </si>
  <si>
    <t>TEPOZTLÁN</t>
  </si>
  <si>
    <t>XOCHITEPEC</t>
  </si>
  <si>
    <t>ZONA METROPOLITANA</t>
  </si>
  <si>
    <t>TOTAL ESTATAL</t>
  </si>
  <si>
    <t>VALORES</t>
  </si>
  <si>
    <t>FÓRMULA</t>
  </si>
  <si>
    <t>GRÁFICA</t>
  </si>
  <si>
    <t>X</t>
  </si>
  <si>
    <t>EXTENSIVOS</t>
  </si>
  <si>
    <t>La razón entre la mediana del precio de la vivienda y la mediana del ingreso anual doméstico. 
La razón entre la mediana de la renta anual de una vivienda y la mediana del ingreso anual doméstico.</t>
  </si>
  <si>
    <t>Relación precio vivienda-ingreso y renta vivienda-ingreso</t>
  </si>
  <si>
    <t>Indicadores que tienen por objetivo complementar los indicadores clave y las listas de datos cualitativos.</t>
  </si>
  <si>
    <t>PRECIOVIVIENDA</t>
  </si>
  <si>
    <t>INGRESOX12</t>
  </si>
  <si>
    <t>EI1RV=</t>
  </si>
  <si>
    <t>EI1R=</t>
  </si>
  <si>
    <t>RENTA</t>
  </si>
  <si>
    <t>INGRESO</t>
  </si>
  <si>
    <t>PRECIO VIVIENDA</t>
  </si>
  <si>
    <t>EIRV</t>
  </si>
  <si>
    <t>EI1R</t>
  </si>
  <si>
    <t>Mediana del ingreso mensual.</t>
  </si>
  <si>
    <t>Mediana de la renta mensual de la vivienda</t>
  </si>
  <si>
    <t>Mediana del precio de la vivienda</t>
  </si>
  <si>
    <t>Indicador extensivo 1. Relación precio de la vivienda - ingreso; del ingreso para construir 1 m2</t>
  </si>
  <si>
    <t>Indicador extensivo 1. Relación renta de la vivienda ingreso; del ingreso para la renta.</t>
  </si>
  <si>
    <t>PRECIO-VIVIENDA</t>
  </si>
  <si>
    <t>EI1RV</t>
  </si>
  <si>
    <t>Porcentaje de viviendas que cumple con el reglamento de construcción y la normatividad urbana (nomenclatura y normas de ordenamiento).</t>
  </si>
  <si>
    <t>Vivienda autorizada</t>
  </si>
  <si>
    <t>NV</t>
  </si>
  <si>
    <t>SUT</t>
  </si>
  <si>
    <t>VAPR=</t>
  </si>
  <si>
    <t>DBVU</t>
  </si>
  <si>
    <t>SAPR</t>
  </si>
  <si>
    <t>VAPR</t>
  </si>
  <si>
    <t>EXTENSIVO 2: RELACIÓN PRECIO VIVIENDA - INGRESO Y RENTA VIVIENDA - INGRESO</t>
  </si>
  <si>
    <t>EXTENSIVO 2: VIVIENDA AUTORIZADA</t>
  </si>
  <si>
    <t>EI2</t>
  </si>
  <si>
    <t>Superficie del área en proceso de regularización (hectáreas)</t>
  </si>
  <si>
    <t>Superficie urbana total del municipio o ciudad (hectáreas).</t>
  </si>
  <si>
    <t>Número de viviendas en el municipio o ciudad.</t>
  </si>
  <si>
    <t>Densidad bruta de vivienda urbana (viviendas por hectáreas).</t>
  </si>
  <si>
    <t>Viviendas en el área en proceso de regularización.</t>
  </si>
  <si>
    <t>Indicador extensivo 2.</t>
  </si>
  <si>
    <t>Desalojos</t>
  </si>
  <si>
    <t>Número de desalojos de familias encabezadas por hombres y por mujeres en el último año.</t>
  </si>
  <si>
    <t>EI3M =</t>
  </si>
  <si>
    <t>DFM</t>
  </si>
  <si>
    <t>EI3H =</t>
  </si>
  <si>
    <t>DFH</t>
  </si>
  <si>
    <t>EI3M</t>
  </si>
  <si>
    <t>EI3H</t>
  </si>
  <si>
    <t>Desalojos de familias encabezadas por mujeres.</t>
  </si>
  <si>
    <t>Desalojos de familias encabezadas por hombres.</t>
  </si>
  <si>
    <t>Indicador extensivo 3. Desalojos de familias encabezadas por mujeres</t>
  </si>
  <si>
    <t>Indicador extensivo 3. Desalojos de familias encabezadas por hombres</t>
  </si>
  <si>
    <t>EXTENSIVO 3: DESALOJOS</t>
  </si>
  <si>
    <t>DFM*</t>
  </si>
  <si>
    <t>DFH*</t>
  </si>
  <si>
    <t>EI3M*</t>
  </si>
  <si>
    <t>Relación precio tierra-ingreso</t>
  </si>
  <si>
    <t>Relaciones entre la mediana del precio de un metro cuadrado de tierra altamente desarrollada, desarrollada y en breña, y la mediana del ingreso doméstico mensual. 
• Tierra altamente desarrollada: se refiere a los terrenos servidos al menos con vialidades, agua, electricidad y posiblemente drenaje. 
• Tierra desarrollada: se refiere a los terrenos servidos solamente con vialidades. 
• Tierra en breña: se refiere a los terrenos sin servicios o no contemplados en los planes de desarrollo urbano</t>
  </si>
  <si>
    <t>PRECIO</t>
  </si>
  <si>
    <t>SUPERFICIE</t>
  </si>
  <si>
    <t>EXTENSIVO 4: RELACIÓN PRECIO TIERRA-INGRESO</t>
  </si>
  <si>
    <t>EI4</t>
  </si>
  <si>
    <t>Mediana del ingreso mensual, expresada en pesos/mes</t>
  </si>
  <si>
    <t>Mediana del precio total del terreno, expresada en pesos.</t>
  </si>
  <si>
    <t>Superficie del terreno, expresado en metros cuadrados</t>
  </si>
  <si>
    <t>Indicador extensivo 4; relación precio tierra-ingreso, expresado en meses/metro cuadrado</t>
  </si>
  <si>
    <t>Prevalencia del VIH</t>
  </si>
  <si>
    <t>Porcentaje de mujeres embarazadas con edades entre los 15 y los 49 años cuyas muestras de sangre resultaron positivas en una prueba de VIH.</t>
  </si>
  <si>
    <t>ME1549VIH</t>
  </si>
  <si>
    <t>EI5M =</t>
  </si>
  <si>
    <t>EI4M =</t>
  </si>
  <si>
    <t>ME1549</t>
  </si>
  <si>
    <t>Mujeres embarazadas con edades entre 15 y 49 años.</t>
  </si>
  <si>
    <t>Mujeres embarazadas con edades entre 15 y 49 años infectadas con VIH.</t>
  </si>
  <si>
    <t>EI5</t>
  </si>
  <si>
    <t>Matrícula escolar</t>
  </si>
  <si>
    <t>Porcentaje de hombres y mujeres matriculados en los niveles de enseñanza primario, secundario y terciario en escuelas públicas y privadas.</t>
  </si>
  <si>
    <t>PFEP</t>
  </si>
  <si>
    <t>PMEP</t>
  </si>
  <si>
    <t>PFES</t>
  </si>
  <si>
    <t>PMES</t>
  </si>
  <si>
    <t>PFEMS</t>
  </si>
  <si>
    <t>PMEMS</t>
  </si>
  <si>
    <t>PFEL</t>
  </si>
  <si>
    <t>PFML</t>
  </si>
  <si>
    <t>EI6FEP</t>
  </si>
  <si>
    <t>EI6MEP</t>
  </si>
  <si>
    <t>EI6MES</t>
  </si>
  <si>
    <t>EI6FEMS</t>
  </si>
  <si>
    <t>EI6MEMS</t>
  </si>
  <si>
    <t>EI6FEL</t>
  </si>
  <si>
    <t>EI6MEL</t>
  </si>
  <si>
    <t>EXTENSIVO 6: MATRÍCULA ESCOLAR</t>
  </si>
  <si>
    <t>EXTENSIVO 5: PREVALENCIA DEL VIH</t>
  </si>
  <si>
    <t>Población femenina matriculada en educación primaria.</t>
  </si>
  <si>
    <t>Población masculina matriculada en educación primaria</t>
  </si>
  <si>
    <t>Población femenina matriculada en educación secundaria.</t>
  </si>
  <si>
    <t>Población masculina matriculada en educación secundaria</t>
  </si>
  <si>
    <t>Población femenina matriculada en educación media superior</t>
  </si>
  <si>
    <t>Población masculina matriculada en educación media superior</t>
  </si>
  <si>
    <t>Población femenina matriculada en educación superior.</t>
  </si>
  <si>
    <t>Población masculina matriculada en educación superior</t>
  </si>
  <si>
    <t>Indicador extensivo 6. Porcentaje de población femenina en educación primaria</t>
  </si>
  <si>
    <t>Indicador extensivo 6. Porcentaje de población masculina en educación primaria.</t>
  </si>
  <si>
    <t>Indicador extensivo 6. Porcentaje de población femenina en educación secundaria.</t>
  </si>
  <si>
    <t>Indicador extensivo 6. Porcentaje de población masculina en educación secundaria.</t>
  </si>
  <si>
    <t>Indicador extensivo 6. Porcentaje de población femenina en educación media superior</t>
  </si>
  <si>
    <t>Indicador extensivo 6. Porcentaje de población masculina en educación media superior.</t>
  </si>
  <si>
    <t>Indicador extensivo 6. Porcentaje de población femenina en educación superior.</t>
  </si>
  <si>
    <t>Indicador extensivo 6. Porcentaje de población masculina en educación superior</t>
  </si>
  <si>
    <t>EIFES</t>
  </si>
  <si>
    <t>EI6FEP=</t>
  </si>
  <si>
    <t>EI6MES=</t>
  </si>
  <si>
    <t>EI6FEL=</t>
  </si>
  <si>
    <t>PMEL</t>
  </si>
  <si>
    <t>EI6MEP=</t>
  </si>
  <si>
    <t>EI6FEMS=</t>
  </si>
  <si>
    <t>EI6MEL=</t>
  </si>
  <si>
    <t>EI6FES=</t>
  </si>
  <si>
    <t>EI6MEMS=</t>
  </si>
  <si>
    <t>EI6FES</t>
  </si>
  <si>
    <t>PFMEL</t>
  </si>
  <si>
    <t>EI3H*</t>
  </si>
  <si>
    <t>EI2**=</t>
  </si>
  <si>
    <t>EI2**</t>
  </si>
  <si>
    <t>DBVU=</t>
  </si>
  <si>
    <t>Proporción de mujeres electas o nominadas para formar parte del gabinete local.</t>
  </si>
  <si>
    <t>EI7=</t>
  </si>
  <si>
    <t>MGGL</t>
  </si>
  <si>
    <t>TMGGL</t>
  </si>
  <si>
    <t>EXTENSIVO 7: MUJERES EN EL GABINETE</t>
  </si>
  <si>
    <t>ITMGGL</t>
  </si>
  <si>
    <t>EI7</t>
  </si>
  <si>
    <t>Mujeres en el gabinete del gobierno local.</t>
  </si>
  <si>
    <t>Total de miembros en el gabinete por gobierno local.</t>
  </si>
  <si>
    <t>Indicador extensivo 7</t>
  </si>
  <si>
    <t>Consumo promedio de agua en litros por día por persona para todos los usos domésticos (se excluye el uso industrial).</t>
  </si>
  <si>
    <t>EI8=</t>
  </si>
  <si>
    <t>112 lt</t>
  </si>
  <si>
    <t>hab.</t>
  </si>
  <si>
    <t>día</t>
  </si>
  <si>
    <t>Consumo</t>
  </si>
  <si>
    <t>EI8</t>
  </si>
  <si>
    <t>Indicador extensivo 8</t>
  </si>
  <si>
    <t>Consumo promedio diario de agua por habitante en litros.</t>
  </si>
  <si>
    <t>EXTENSIVO 8: CONSUMO DE AGUA</t>
  </si>
  <si>
    <t>CONSUMO</t>
  </si>
  <si>
    <t>Consumo de agua</t>
  </si>
  <si>
    <t>Recolección regular de desechos sólidos</t>
  </si>
  <si>
    <t>Proporción de hogares que disponen del servicio de recolección de residuos sólidos semanalmente.</t>
  </si>
  <si>
    <t>EXTENSIVO 9: RECOLECCIÓN REGULAR DE DESECHOS SÓLIDOS</t>
  </si>
  <si>
    <t>Mujeres en el gabinete local</t>
  </si>
  <si>
    <t>OVPSRD</t>
  </si>
  <si>
    <t>OVPDCP</t>
  </si>
  <si>
    <t>OVPCOM</t>
  </si>
  <si>
    <t>POVPSRD</t>
  </si>
  <si>
    <t>POVPDCP</t>
  </si>
  <si>
    <t>POVPDCB</t>
  </si>
  <si>
    <t>POVPDBG</t>
  </si>
  <si>
    <t>TOVP</t>
  </si>
  <si>
    <t>OVMDB</t>
  </si>
  <si>
    <t>Ocupantes de viviendas particulares habitadas con servicio de recolección domiciliaria.</t>
  </si>
  <si>
    <t>Ocupantes de viviendas particulares habitadas con depósito en contenedor público.</t>
  </si>
  <si>
    <t>Ocupantes de viviendas particulares habitadas con depósito en la calle, baldío, barranca y grieta.</t>
  </si>
  <si>
    <t>Proporción de ocupantes de viviendas particulares habitadas con servicio de recolección domiciliario.</t>
  </si>
  <si>
    <t>Proporción de ocupantes de viviendas particulares habitadas con depósito en contenedor público.</t>
  </si>
  <si>
    <t>Proporción de ocupantes de viviendas particulares habitadas con depósito en barranca y grieta.</t>
  </si>
  <si>
    <t>Vector renglón de ocupantes de viviendas particulares según modo de desechar la basura.</t>
  </si>
  <si>
    <t>Total de ocupantes en viviendas particulares habitadas.</t>
  </si>
  <si>
    <t>Según modo de desechar la basura</t>
  </si>
  <si>
    <t>OVMDB = [OVPSRD OVPDCP OVPCOM]</t>
  </si>
  <si>
    <t>DPFR</t>
  </si>
  <si>
    <t>DPFRIJ</t>
  </si>
  <si>
    <t>Donde:</t>
  </si>
  <si>
    <t>i</t>
  </si>
  <si>
    <t>j</t>
  </si>
  <si>
    <t>Diariamente</t>
  </si>
  <si>
    <t>Servicio de recolección domiciliaria.</t>
  </si>
  <si>
    <t>Depósito de recolección domiciliario.</t>
  </si>
  <si>
    <t>Depósito en la calle, baldío, barranca y grieta.</t>
  </si>
  <si>
    <t>Cada tercer día.</t>
  </si>
  <si>
    <t>Dos veces por semana.</t>
  </si>
  <si>
    <t>Una vez por semana.</t>
  </si>
  <si>
    <t>toma las siguientes valores según modo de desechar la basura:</t>
  </si>
  <si>
    <t>toma los siguientes valores según la frecuencia de recolección:</t>
  </si>
  <si>
    <t>(i = 1)</t>
  </si>
  <si>
    <t>(i = 2)</t>
  </si>
  <si>
    <t>(i = 3)</t>
  </si>
  <si>
    <t>(j = 1)</t>
  </si>
  <si>
    <t>(j =2)</t>
  </si>
  <si>
    <t>(j = 3)</t>
  </si>
  <si>
    <t>(j =4)</t>
  </si>
  <si>
    <t>dpfrij 11</t>
  </si>
  <si>
    <t>dpfrij 12</t>
  </si>
  <si>
    <t>dpfrij 13</t>
  </si>
  <si>
    <t>dpfrij 14</t>
  </si>
  <si>
    <t>dpfrij 21</t>
  </si>
  <si>
    <t>dpfrij 22</t>
  </si>
  <si>
    <t>dpfrij 23</t>
  </si>
  <si>
    <t>dpfrij 24</t>
  </si>
  <si>
    <t>dpfrij 31</t>
  </si>
  <si>
    <t>dpfrij 32</t>
  </si>
  <si>
    <t>dpfrij 33</t>
  </si>
  <si>
    <t>dpfrij 34</t>
  </si>
  <si>
    <t>EI8 =</t>
  </si>
  <si>
    <t>VEI9</t>
  </si>
  <si>
    <t>vei91j</t>
  </si>
  <si>
    <t>VEI 19</t>
  </si>
  <si>
    <t>Vector renglón del indicador extensivo 9</t>
  </si>
  <si>
    <t>Elemento de VEI9. Ocupantes de viviendas particulares según la frecuencia de recolección j.</t>
  </si>
  <si>
    <t>[ vei9 11 vei9 12 vei9 13 vei9 14 ]</t>
  </si>
  <si>
    <t>TOTAL ESTADO</t>
  </si>
  <si>
    <t>OVPSRD =</t>
  </si>
  <si>
    <t>(TOVP)</t>
  </si>
  <si>
    <t>(POVPSRD)</t>
  </si>
  <si>
    <t>(POVPDCP)</t>
  </si>
  <si>
    <t>OVPDCP =</t>
  </si>
  <si>
    <t>(POVPDCB</t>
  </si>
  <si>
    <t>POVPDB)</t>
  </si>
  <si>
    <t>VEI9 =</t>
  </si>
  <si>
    <t>OVMDBx</t>
  </si>
  <si>
    <t>(DPFR)</t>
  </si>
  <si>
    <t>EI9 =</t>
  </si>
  <si>
    <t xml:space="preserve">Σ     </t>
  </si>
  <si>
    <t>i = 1</t>
  </si>
  <si>
    <t>vei9j</t>
  </si>
  <si>
    <t>Proporción de ocupantes de viviendas particulares habitadas con depósito en calle y baldío.</t>
  </si>
  <si>
    <t>VEI9 (i=1)</t>
  </si>
  <si>
    <t>VEI9 (i=2)</t>
  </si>
  <si>
    <t>VEI9 (i=3)</t>
  </si>
  <si>
    <t>EI9 (i=1)</t>
  </si>
  <si>
    <t>Proporción de viviendas construidas en sitios con riesgos (por cada 100, 000 viviendas).</t>
  </si>
  <si>
    <t>Viviendas en lugares de riesgo</t>
  </si>
  <si>
    <t>VLR</t>
  </si>
  <si>
    <t>VTRC</t>
  </si>
  <si>
    <t>EI10</t>
  </si>
  <si>
    <t>Viviendas en lugares con riesgos.</t>
  </si>
  <si>
    <t>Número de viviendas en la ciudad.</t>
  </si>
  <si>
    <t xml:space="preserve"> Indicador Extensivo 10.</t>
  </si>
  <si>
    <t>EXTENSIVO 10: VIVIENDAS EN LUGARES DE RIESGO</t>
  </si>
  <si>
    <t>EI10 =</t>
  </si>
  <si>
    <t>Medios de transporte</t>
  </si>
  <si>
    <t>Porcentaje de viajes al trabajo realizados en: a) automóvil privado; b) tren, tranvía o similares (metro, tren ligero, etc) autobús o microbús; d) motocicleta; e) bicicleta.</t>
  </si>
  <si>
    <t>EXTENSIVO 11: MEDIOS DE TRANSPORTE</t>
  </si>
  <si>
    <t>EI11PAP =</t>
  </si>
  <si>
    <t>EI11PVT =</t>
  </si>
  <si>
    <t>EI11PVA =</t>
  </si>
  <si>
    <t>EI11PVM =</t>
  </si>
  <si>
    <t>EI11PMT =</t>
  </si>
  <si>
    <t>EI11PBV =</t>
  </si>
  <si>
    <t>PAP</t>
  </si>
  <si>
    <t>PVT</t>
  </si>
  <si>
    <t>PVA</t>
  </si>
  <si>
    <t>PVM</t>
  </si>
  <si>
    <t>PMT</t>
  </si>
  <si>
    <t>PBV</t>
  </si>
  <si>
    <t>PVB</t>
  </si>
  <si>
    <t>EI11PAP</t>
  </si>
  <si>
    <t>EI11PVT</t>
  </si>
  <si>
    <t>EI11PVA</t>
  </si>
  <si>
    <t>EI11PVM</t>
  </si>
  <si>
    <t>EI11PMT</t>
  </si>
  <si>
    <t>EI11PBV</t>
  </si>
  <si>
    <t>Porcentaje de viajes efectuados en automóvil particular.</t>
  </si>
  <si>
    <t>Porcentaje de viajes efectuados en autobús.</t>
  </si>
  <si>
    <t>Porcentaje de viajes efectuados en microbús.</t>
  </si>
  <si>
    <t>Porcentaje de viajes efectuados en motocicleta.</t>
  </si>
  <si>
    <t>Indicador extensivo 11. Porcentaje de viajes efectuados en automóvil particular.</t>
  </si>
  <si>
    <t>Indicador extensivo 11. Porcentaje de viajes efectuados en autobús.</t>
  </si>
  <si>
    <t>Indicador extensivo 11. Porcentaje de viajes efectuados en microbús.</t>
  </si>
  <si>
    <t>Indicador extensivo 11. Porcentaje de viajes efectuados en motocicleta.</t>
  </si>
  <si>
    <t>Indicador extensivo 11. Porcentaje de viajes efectuados en bicicleta.</t>
  </si>
  <si>
    <t>Porcentaje de viajes efectuados en bicicleta.</t>
  </si>
  <si>
    <t>Porcentaje de viajes efectuados en tren, tranvía o similares (metro, tren ligero, etc.).</t>
  </si>
  <si>
    <t>Indicador extensivo 11. Porcentaje de viajes efectuados en tren, tranvía, similares (metro, tren ligero, etc.).</t>
  </si>
  <si>
    <t>60-70%</t>
  </si>
  <si>
    <t>EI11PVB</t>
  </si>
  <si>
    <t>Número de organizaciones sin fines lucrativos, incluyendo ONG, organizaciones políticas o sociales, registrados o establecidos en la ciudad, por cada 10,000 habitantes.</t>
  </si>
  <si>
    <t>Asociaciones de ciudadanos</t>
  </si>
  <si>
    <t>EI13 =</t>
  </si>
  <si>
    <t>TAC</t>
  </si>
  <si>
    <t>PT</t>
  </si>
  <si>
    <t>EXTENSIVO 13: ASOCIACIONES DE CIUDADANOS</t>
  </si>
  <si>
    <t>EI13</t>
  </si>
  <si>
    <t>Población total de la ciudad.</t>
  </si>
  <si>
    <t>Total de asociaciones de ciudadanos.</t>
  </si>
  <si>
    <t>Indicador extensivo 13.</t>
  </si>
  <si>
    <t>Participación de los electores</t>
  </si>
  <si>
    <t>Porcentaje de la población adulta por sexo que votó en las últimas elecciones locales.</t>
  </si>
  <si>
    <t>TE</t>
  </si>
  <si>
    <t>TEVF</t>
  </si>
  <si>
    <t>TEVM</t>
  </si>
  <si>
    <t>EI12F</t>
  </si>
  <si>
    <t>EI12M</t>
  </si>
  <si>
    <t>PARTICIPACIÓN</t>
  </si>
  <si>
    <t>Total de electores</t>
  </si>
  <si>
    <t>Total de electores votantes femeninos</t>
  </si>
  <si>
    <t>Total de electores votantes masculinos.</t>
  </si>
  <si>
    <t>Indicador extensivo 12. Porcentaje de electores votantes femeninos.</t>
  </si>
  <si>
    <t>Indicador extensivo 12. Porcentaje de electores votantes masculinos</t>
  </si>
  <si>
    <t>Participación relativa total.</t>
  </si>
  <si>
    <t>KI12F =</t>
  </si>
  <si>
    <t>NOTA:</t>
  </si>
  <si>
    <t>Estos Indicadores también pueden ser proporcionados como datos por el Instituto Federal Electoral, no necesariamente por sexo, por lo que en este caso el cálculo se reduce a lo siguiente:</t>
  </si>
  <si>
    <t>EXTENSIVO 12: PARTICIPACIÓN DE LOS LECTORES</t>
  </si>
  <si>
    <t>EI12F1</t>
  </si>
  <si>
    <t>EI12M1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</si>
</sst>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4" fontId="0" fillId="5" borderId="0" xfId="0" applyNumberFormat="1" applyFill="1" applyAlignment="1">
      <alignment horizontal="center"/>
    </xf>
    <xf numFmtId="4" fontId="0" fillId="3" borderId="0" xfId="0" applyNumberFormat="1" applyFill="1" applyAlignment="1">
      <alignment horizontal="center"/>
    </xf>
    <xf numFmtId="4" fontId="7" fillId="3" borderId="0" xfId="0" applyNumberFormat="1" applyFont="1" applyFill="1" applyAlignment="1">
      <alignment horizontal="center"/>
    </xf>
    <xf numFmtId="4" fontId="2" fillId="5" borderId="0" xfId="0" applyNumberFormat="1" applyFont="1" applyFill="1" applyAlignment="1">
      <alignment horizontal="center"/>
    </xf>
    <xf numFmtId="4" fontId="0" fillId="4" borderId="0" xfId="0" applyNumberFormat="1" applyFill="1" applyAlignment="1">
      <alignment horizontal="center"/>
    </xf>
    <xf numFmtId="0" fontId="1" fillId="0" borderId="0" xfId="0" applyFont="1" applyFill="1" applyAlignment="1"/>
    <xf numFmtId="0" fontId="0" fillId="0" borderId="0" xfId="0" applyFill="1"/>
    <xf numFmtId="0" fontId="9" fillId="0" borderId="0" xfId="0" applyFont="1" applyAlignment="1">
      <alignment horizontal="center"/>
    </xf>
    <xf numFmtId="4" fontId="2" fillId="4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4" fontId="0" fillId="0" borderId="0" xfId="0" applyNumberForma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6" borderId="0" xfId="0" applyFont="1" applyFill="1" applyBorder="1" applyAlignment="1">
      <alignment horizontal="center" vertical="justify" wrapText="1"/>
    </xf>
    <xf numFmtId="3" fontId="6" fillId="0" borderId="0" xfId="0" applyNumberFormat="1" applyFont="1" applyFill="1" applyBorder="1" applyAlignment="1">
      <alignment horizontal="right" wrapText="1"/>
    </xf>
    <xf numFmtId="3" fontId="11" fillId="0" borderId="0" xfId="0" applyNumberFormat="1" applyFont="1" applyFill="1" applyBorder="1" applyAlignment="1">
      <alignment horizontal="right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wrapText="1"/>
    </xf>
    <xf numFmtId="3" fontId="6" fillId="4" borderId="0" xfId="0" applyNumberFormat="1" applyFont="1" applyFill="1" applyBorder="1" applyAlignment="1">
      <alignment wrapText="1"/>
    </xf>
    <xf numFmtId="3" fontId="2" fillId="4" borderId="0" xfId="0" applyNumberFormat="1" applyFont="1" applyFill="1" applyBorder="1" applyAlignment="1"/>
    <xf numFmtId="3" fontId="6" fillId="3" borderId="0" xfId="0" applyNumberFormat="1" applyFont="1" applyFill="1" applyBorder="1" applyAlignment="1">
      <alignment wrapText="1"/>
    </xf>
    <xf numFmtId="3" fontId="6" fillId="7" borderId="0" xfId="0" applyNumberFormat="1" applyFont="1" applyFill="1" applyBorder="1" applyAlignment="1">
      <alignment wrapText="1"/>
    </xf>
    <xf numFmtId="0" fontId="6" fillId="7" borderId="0" xfId="0" applyFont="1" applyFill="1" applyBorder="1" applyAlignment="1">
      <alignment wrapText="1"/>
    </xf>
    <xf numFmtId="3" fontId="2" fillId="7" borderId="0" xfId="0" applyNumberFormat="1" applyFont="1" applyFill="1" applyBorder="1" applyAlignment="1"/>
    <xf numFmtId="3" fontId="6" fillId="7" borderId="0" xfId="0" applyNumberFormat="1" applyFont="1" applyFill="1" applyBorder="1" applyAlignment="1">
      <alignment horizontal="right" wrapText="1"/>
    </xf>
    <xf numFmtId="0" fontId="6" fillId="7" borderId="0" xfId="0" applyFont="1" applyFill="1" applyBorder="1" applyAlignment="1">
      <alignment horizontal="right" wrapText="1"/>
    </xf>
    <xf numFmtId="3" fontId="2" fillId="7" borderId="0" xfId="0" applyNumberFormat="1" applyFont="1" applyFill="1" applyBorder="1" applyAlignment="1">
      <alignment horizontal="right"/>
    </xf>
    <xf numFmtId="3" fontId="11" fillId="7" borderId="0" xfId="0" applyNumberFormat="1" applyFont="1" applyFill="1" applyBorder="1" applyAlignment="1">
      <alignment horizontal="right"/>
    </xf>
    <xf numFmtId="2" fontId="0" fillId="7" borderId="0" xfId="0" applyNumberFormat="1" applyFill="1" applyBorder="1" applyAlignment="1">
      <alignment horizontal="center"/>
    </xf>
    <xf numFmtId="2" fontId="2" fillId="7" borderId="0" xfId="0" applyNumberFormat="1" applyFont="1" applyFill="1" applyBorder="1" applyAlignment="1">
      <alignment horizontal="center"/>
    </xf>
    <xf numFmtId="2" fontId="0" fillId="7" borderId="0" xfId="0" applyNumberFormat="1" applyFon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3" fontId="11" fillId="4" borderId="0" xfId="0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 wrapText="1"/>
    </xf>
    <xf numFmtId="3" fontId="2" fillId="4" borderId="0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 wrapText="1"/>
    </xf>
    <xf numFmtId="3" fontId="6" fillId="3" borderId="0" xfId="0" applyNumberFormat="1" applyFont="1" applyFill="1" applyBorder="1" applyAlignment="1">
      <alignment horizontal="right" wrapText="1"/>
    </xf>
    <xf numFmtId="0" fontId="6" fillId="3" borderId="0" xfId="0" applyFont="1" applyFill="1" applyBorder="1" applyAlignment="1">
      <alignment horizontal="right" wrapText="1"/>
    </xf>
    <xf numFmtId="3" fontId="11" fillId="3" borderId="0" xfId="0" applyNumberFormat="1" applyFont="1" applyFill="1" applyBorder="1" applyAlignment="1">
      <alignment horizontal="right"/>
    </xf>
    <xf numFmtId="2" fontId="0" fillId="3" borderId="0" xfId="0" applyNumberFormat="1" applyFont="1" applyFill="1" applyBorder="1" applyAlignment="1">
      <alignment horizontal="center"/>
    </xf>
    <xf numFmtId="3" fontId="7" fillId="3" borderId="0" xfId="0" applyNumberFormat="1" applyFont="1" applyFill="1" applyBorder="1" applyAlignment="1"/>
    <xf numFmtId="3" fontId="7" fillId="3" borderId="0" xfId="0" applyNumberFormat="1" applyFont="1" applyFill="1" applyBorder="1" applyAlignment="1">
      <alignment horizontal="right"/>
    </xf>
    <xf numFmtId="2" fontId="7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justify" wrapText="1"/>
    </xf>
    <xf numFmtId="3" fontId="7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center"/>
    </xf>
    <xf numFmtId="3" fontId="6" fillId="7" borderId="0" xfId="0" applyNumberFormat="1" applyFont="1" applyFill="1" applyBorder="1" applyAlignment="1">
      <alignment horizontal="center" wrapText="1"/>
    </xf>
    <xf numFmtId="3" fontId="6" fillId="4" borderId="0" xfId="0" applyNumberFormat="1" applyFont="1" applyFill="1" applyBorder="1" applyAlignment="1">
      <alignment horizontal="center" wrapText="1"/>
    </xf>
    <xf numFmtId="3" fontId="6" fillId="3" borderId="0" xfId="0" applyNumberFormat="1" applyFont="1" applyFill="1" applyBorder="1" applyAlignment="1">
      <alignment horizontal="center" wrapText="1"/>
    </xf>
    <xf numFmtId="0" fontId="6" fillId="7" borderId="0" xfId="0" applyFont="1" applyFill="1" applyBorder="1" applyAlignment="1">
      <alignment horizontal="center" wrapText="1"/>
    </xf>
    <xf numFmtId="3" fontId="7" fillId="3" borderId="0" xfId="0" applyNumberFormat="1" applyFont="1" applyFill="1" applyBorder="1" applyAlignment="1">
      <alignment horizontal="center"/>
    </xf>
    <xf numFmtId="2" fontId="6" fillId="7" borderId="0" xfId="0" applyNumberFormat="1" applyFont="1" applyFill="1" applyBorder="1" applyAlignment="1">
      <alignment horizontal="center" wrapText="1"/>
    </xf>
    <xf numFmtId="2" fontId="6" fillId="3" borderId="0" xfId="0" applyNumberFormat="1" applyFont="1" applyFill="1" applyBorder="1" applyAlignment="1">
      <alignment horizontal="center" wrapText="1"/>
    </xf>
    <xf numFmtId="0" fontId="1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" fontId="6" fillId="0" borderId="0" xfId="0" applyNumberFormat="1" applyFont="1" applyFill="1" applyBorder="1" applyAlignment="1">
      <alignment horizontal="center" wrapText="1"/>
    </xf>
    <xf numFmtId="4" fontId="12" fillId="5" borderId="0" xfId="0" applyNumberFormat="1" applyFont="1" applyFill="1" applyAlignment="1">
      <alignment horizontal="center"/>
    </xf>
    <xf numFmtId="4" fontId="12" fillId="3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3" fontId="12" fillId="7" borderId="0" xfId="0" applyNumberFormat="1" applyFont="1" applyFill="1" applyBorder="1" applyAlignment="1">
      <alignment horizontal="center" wrapText="1"/>
    </xf>
    <xf numFmtId="3" fontId="12" fillId="4" borderId="0" xfId="0" applyNumberFormat="1" applyFont="1" applyFill="1" applyBorder="1" applyAlignment="1">
      <alignment horizontal="center" wrapText="1"/>
    </xf>
    <xf numFmtId="2" fontId="12" fillId="7" borderId="0" xfId="0" applyNumberFormat="1" applyFont="1" applyFill="1" applyBorder="1" applyAlignment="1">
      <alignment horizontal="center" wrapText="1"/>
    </xf>
    <xf numFmtId="2" fontId="7" fillId="3" borderId="0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justify" vertical="center" wrapText="1"/>
    </xf>
    <xf numFmtId="0" fontId="5" fillId="0" borderId="0" xfId="0" applyFont="1" applyFill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Fill="1"/>
    <xf numFmtId="3" fontId="12" fillId="7" borderId="0" xfId="0" applyNumberFormat="1" applyFont="1" applyFill="1" applyBorder="1" applyAlignment="1">
      <alignment horizontal="center"/>
    </xf>
    <xf numFmtId="3" fontId="12" fillId="4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/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wrapText="1"/>
    </xf>
    <xf numFmtId="3" fontId="0" fillId="4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7" borderId="0" xfId="0" applyNumberFormat="1" applyFill="1" applyAlignment="1">
      <alignment horizontal="center"/>
    </xf>
    <xf numFmtId="2" fontId="2" fillId="7" borderId="0" xfId="0" applyNumberFormat="1" applyFont="1" applyFill="1" applyAlignment="1">
      <alignment horizontal="center"/>
    </xf>
    <xf numFmtId="1" fontId="0" fillId="4" borderId="0" xfId="0" applyNumberFormat="1" applyFill="1" applyAlignment="1">
      <alignment horizontal="center"/>
    </xf>
    <xf numFmtId="1" fontId="0" fillId="7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1" fontId="2" fillId="4" borderId="0" xfId="0" applyNumberFormat="1" applyFont="1" applyFill="1" applyAlignment="1">
      <alignment horizontal="center"/>
    </xf>
    <xf numFmtId="1" fontId="2" fillId="7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3" fontId="7" fillId="3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10" fontId="6" fillId="7" borderId="0" xfId="0" applyNumberFormat="1" applyFont="1" applyFill="1" applyBorder="1" applyAlignment="1">
      <alignment horizontal="center" wrapText="1"/>
    </xf>
    <xf numFmtId="10" fontId="6" fillId="4" borderId="0" xfId="0" applyNumberFormat="1" applyFont="1" applyFill="1" applyBorder="1" applyAlignment="1">
      <alignment horizontal="center" wrapText="1"/>
    </xf>
    <xf numFmtId="10" fontId="6" fillId="3" borderId="0" xfId="0" applyNumberFormat="1" applyFont="1" applyFill="1" applyBorder="1" applyAlignment="1">
      <alignment horizontal="center" wrapText="1"/>
    </xf>
    <xf numFmtId="10" fontId="7" fillId="3" borderId="0" xfId="0" applyNumberFormat="1" applyFont="1" applyFill="1" applyBorder="1" applyAlignment="1">
      <alignment horizontal="center"/>
    </xf>
    <xf numFmtId="10" fontId="12" fillId="7" borderId="0" xfId="0" applyNumberFormat="1" applyFont="1" applyFill="1" applyBorder="1" applyAlignment="1">
      <alignment horizontal="center"/>
    </xf>
    <xf numFmtId="10" fontId="12" fillId="4" borderId="0" xfId="0" applyNumberFormat="1" applyFont="1" applyFill="1" applyBorder="1" applyAlignment="1">
      <alignment horizontal="center"/>
    </xf>
    <xf numFmtId="10" fontId="7" fillId="3" borderId="0" xfId="0" applyNumberFormat="1" applyFont="1" applyFill="1" applyBorder="1" applyAlignment="1">
      <alignment horizontal="center" wrapText="1"/>
    </xf>
    <xf numFmtId="3" fontId="6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10" fontId="6" fillId="0" borderId="0" xfId="0" applyNumberFormat="1" applyFont="1" applyFill="1" applyBorder="1" applyAlignment="1">
      <alignment horizontal="center" wrapText="1"/>
    </xf>
    <xf numFmtId="10" fontId="7" fillId="0" borderId="0" xfId="0" applyNumberFormat="1" applyFont="1" applyFill="1" applyBorder="1" applyAlignment="1">
      <alignment horizontal="center"/>
    </xf>
    <xf numFmtId="10" fontId="7" fillId="0" borderId="0" xfId="0" applyNumberFormat="1" applyFont="1" applyFill="1" applyBorder="1" applyAlignment="1">
      <alignment horizontal="center" wrapText="1"/>
    </xf>
    <xf numFmtId="10" fontId="12" fillId="0" borderId="0" xfId="0" applyNumberFormat="1" applyFont="1" applyFill="1" applyBorder="1" applyAlignment="1">
      <alignment horizontal="center"/>
    </xf>
    <xf numFmtId="4" fontId="6" fillId="7" borderId="0" xfId="0" applyNumberFormat="1" applyFont="1" applyFill="1" applyBorder="1" applyAlignment="1">
      <alignment horizontal="center" wrapText="1"/>
    </xf>
    <xf numFmtId="4" fontId="6" fillId="4" borderId="0" xfId="0" applyNumberFormat="1" applyFont="1" applyFill="1" applyBorder="1" applyAlignment="1">
      <alignment horizontal="center" wrapText="1"/>
    </xf>
    <xf numFmtId="4" fontId="6" fillId="3" borderId="0" xfId="0" applyNumberFormat="1" applyFont="1" applyFill="1" applyBorder="1" applyAlignment="1">
      <alignment horizontal="center" wrapText="1"/>
    </xf>
    <xf numFmtId="4" fontId="7" fillId="3" borderId="0" xfId="0" applyNumberFormat="1" applyFont="1" applyFill="1" applyBorder="1" applyAlignment="1">
      <alignment horizontal="center"/>
    </xf>
    <xf numFmtId="4" fontId="12" fillId="7" borderId="0" xfId="0" applyNumberFormat="1" applyFont="1" applyFill="1" applyBorder="1" applyAlignment="1">
      <alignment horizontal="center"/>
    </xf>
    <xf numFmtId="4" fontId="12" fillId="4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1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5" fillId="0" borderId="0" xfId="0" applyFont="1" applyAlignment="1">
      <alignment horizontal="justify" vertical="center"/>
    </xf>
    <xf numFmtId="0" fontId="0" fillId="4" borderId="0" xfId="0" applyFill="1" applyAlignment="1">
      <alignment horizontal="center"/>
    </xf>
    <xf numFmtId="0" fontId="1" fillId="6" borderId="0" xfId="0" applyFont="1" applyFill="1" applyAlignment="1">
      <alignment horizontal="center" vertical="center" textRotation="90" wrapText="1"/>
    </xf>
    <xf numFmtId="0" fontId="1" fillId="6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7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justify" vertical="center" wrapText="1"/>
    </xf>
    <xf numFmtId="0" fontId="5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5" fillId="0" borderId="0" xfId="0" applyNumberFormat="1" applyFont="1" applyAlignment="1">
      <alignment horizontal="justify" vertical="justify" wrapText="1"/>
    </xf>
    <xf numFmtId="0" fontId="14" fillId="0" borderId="0" xfId="0" applyFont="1" applyAlignment="1">
      <alignment horizontal="center"/>
    </xf>
    <xf numFmtId="0" fontId="5" fillId="0" borderId="0" xfId="0" applyFont="1" applyFill="1" applyAlignment="1">
      <alignment horizontal="justify" vertical="center" wrapText="1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6" borderId="0" xfId="0" applyFont="1" applyFill="1" applyAlignment="1">
      <alignment horizontal="justify" vertical="center" textRotation="90"/>
    </xf>
    <xf numFmtId="0" fontId="15" fillId="0" borderId="0" xfId="0" applyFont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57CC"/>
      <color rgb="FFCD71A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600"/>
              <a:t>Indicador</a:t>
            </a:r>
            <a:r>
              <a:rPr lang="es-MX" sz="1600" baseline="0"/>
              <a:t> Extensivo 1</a:t>
            </a:r>
          </a:p>
          <a:p>
            <a:pPr>
              <a:defRPr/>
            </a:pPr>
            <a:r>
              <a:rPr lang="es-MX" sz="1600" baseline="0"/>
              <a:t>Relación precio vivienda-ingreso </a:t>
            </a:r>
          </a:p>
          <a:p>
            <a:pPr>
              <a:defRPr/>
            </a:pPr>
            <a:r>
              <a:rPr lang="es-MX" sz="1600" baseline="0"/>
              <a:t>y renta vivienda-ingreso</a:t>
            </a:r>
            <a:endParaRPr lang="es-MX" sz="16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'EXTENSIVO 1 R. PRECIO VIV-INGR'!$B$34</c:f>
              <c:strCache>
                <c:ptCount val="1"/>
              </c:strCache>
            </c:strRef>
          </c:tx>
          <c:invertIfNegative val="0"/>
          <c:cat>
            <c:strRef>
              <c:f>'EXTENSIVO 1 R. PRECIO VIV-INGR'!$A$35:$A$41</c:f>
              <c:strCache>
                <c:ptCount val="7"/>
                <c:pt idx="0">
                  <c:v>CUERNAVACA</c:v>
                </c:pt>
                <c:pt idx="1">
                  <c:v>EMILIANO ZAPATA</c:v>
                </c:pt>
                <c:pt idx="2">
                  <c:v>HUITZILAC</c:v>
                </c:pt>
                <c:pt idx="3">
                  <c:v>JIUTEPEC</c:v>
                </c:pt>
                <c:pt idx="4">
                  <c:v>TEMIXCO</c:v>
                </c:pt>
                <c:pt idx="5">
                  <c:v>TEPOZTLÁN</c:v>
                </c:pt>
                <c:pt idx="6">
                  <c:v>XOCHITEPEC</c:v>
                </c:pt>
              </c:strCache>
            </c:strRef>
          </c:cat>
          <c:val>
            <c:numRef>
              <c:f>'EXTENSIVO 1 R. PRECIO VIV-INGR'!$B$35:$B$41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tx>
            <c:strRef>
              <c:f>'EXTENSIVO 1 R. PRECIO VIV-INGR'!$F$34</c:f>
              <c:strCache>
                <c:ptCount val="1"/>
                <c:pt idx="0">
                  <c:v>EI1RV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'EXTENSIVO 1 R. PRECIO VIV-INGR'!$A$35:$A$41</c:f>
              <c:strCache>
                <c:ptCount val="7"/>
                <c:pt idx="0">
                  <c:v>CUERNAVACA</c:v>
                </c:pt>
                <c:pt idx="1">
                  <c:v>EMILIANO ZAPATA</c:v>
                </c:pt>
                <c:pt idx="2">
                  <c:v>HUITZILAC</c:v>
                </c:pt>
                <c:pt idx="3">
                  <c:v>JIUTEPEC</c:v>
                </c:pt>
                <c:pt idx="4">
                  <c:v>TEMIXCO</c:v>
                </c:pt>
                <c:pt idx="5">
                  <c:v>TEPOZTLÁN</c:v>
                </c:pt>
                <c:pt idx="6">
                  <c:v>XOCHITEPEC</c:v>
                </c:pt>
              </c:strCache>
            </c:strRef>
          </c:cat>
          <c:val>
            <c:numRef>
              <c:f>'EXTENSIVO 1 R. PRECIO VIV-INGR'!$F$35:$F$41</c:f>
              <c:numCache>
                <c:formatCode>#,##0.00</c:formatCode>
                <c:ptCount val="7"/>
                <c:pt idx="0">
                  <c:v>0.38225218825195145</c:v>
                </c:pt>
                <c:pt idx="1">
                  <c:v>0.15967584839290594</c:v>
                </c:pt>
                <c:pt idx="2">
                  <c:v>0.18989583333333335</c:v>
                </c:pt>
                <c:pt idx="3">
                  <c:v>0.11435805173525641</c:v>
                </c:pt>
                <c:pt idx="4">
                  <c:v>0.22570338597670692</c:v>
                </c:pt>
                <c:pt idx="5">
                  <c:v>0.28719716574833598</c:v>
                </c:pt>
                <c:pt idx="6">
                  <c:v>0.26489022186334449</c:v>
                </c:pt>
              </c:numCache>
            </c:numRef>
          </c:val>
        </c:ser>
        <c:ser>
          <c:idx val="2"/>
          <c:order val="2"/>
          <c:tx>
            <c:strRef>
              <c:f>'EXTENSIVO 1 R. PRECIO VIV-INGR'!$G$34</c:f>
              <c:strCache>
                <c:ptCount val="1"/>
                <c:pt idx="0">
                  <c:v>EI1R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'EXTENSIVO 1 R. PRECIO VIV-INGR'!$A$35:$A$41</c:f>
              <c:strCache>
                <c:ptCount val="7"/>
                <c:pt idx="0">
                  <c:v>CUERNAVACA</c:v>
                </c:pt>
                <c:pt idx="1">
                  <c:v>EMILIANO ZAPATA</c:v>
                </c:pt>
                <c:pt idx="2">
                  <c:v>HUITZILAC</c:v>
                </c:pt>
                <c:pt idx="3">
                  <c:v>JIUTEPEC</c:v>
                </c:pt>
                <c:pt idx="4">
                  <c:v>TEMIXCO</c:v>
                </c:pt>
                <c:pt idx="5">
                  <c:v>TEPOZTLÁN</c:v>
                </c:pt>
                <c:pt idx="6">
                  <c:v>XOCHITEPEC</c:v>
                </c:pt>
              </c:strCache>
            </c:strRef>
          </c:cat>
          <c:val>
            <c:numRef>
              <c:f>'EXTENSIVO 1 R. PRECIO VIV-INGR'!$G$35:$G$41</c:f>
              <c:numCache>
                <c:formatCode>#,##0.00</c:formatCode>
                <c:ptCount val="7"/>
                <c:pt idx="0">
                  <c:v>6.6600313021471198</c:v>
                </c:pt>
                <c:pt idx="1">
                  <c:v>0.96348564581566953</c:v>
                </c:pt>
                <c:pt idx="2">
                  <c:v>1.25</c:v>
                </c:pt>
                <c:pt idx="3">
                  <c:v>0.87822968968381221</c:v>
                </c:pt>
                <c:pt idx="4">
                  <c:v>1.6217618821087227</c:v>
                </c:pt>
                <c:pt idx="5">
                  <c:v>3.5650964326753818</c:v>
                </c:pt>
                <c:pt idx="6">
                  <c:v>2.0763640558311223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8003968"/>
        <c:axId val="98018432"/>
        <c:axId val="0"/>
      </c:bar3DChart>
      <c:catAx>
        <c:axId val="9800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Municipios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98018432"/>
        <c:crosses val="autoZero"/>
        <c:auto val="1"/>
        <c:lblAlgn val="ctr"/>
        <c:lblOffset val="100"/>
        <c:noMultiLvlLbl val="0"/>
      </c:catAx>
      <c:valAx>
        <c:axId val="98018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Relación vivienda - ingreso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00396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600" b="1" i="0" baseline="0">
                <a:effectLst/>
              </a:rPr>
              <a:t>Indicador Extensivo 7</a:t>
            </a:r>
            <a:endParaRPr lang="es-MX" sz="1600">
              <a:effectLst/>
            </a:endParaRPr>
          </a:p>
          <a:p>
            <a:pPr>
              <a:defRPr/>
            </a:pPr>
            <a:r>
              <a:rPr lang="es-MX" sz="1600" b="1" i="0" baseline="0">
                <a:effectLst/>
              </a:rPr>
              <a:t>Mujeres en el gabinete local</a:t>
            </a:r>
            <a:endParaRPr lang="es-MX" sz="1600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'EXTENSIVO 7 MUJERES GAB LOCAL'!$B$27</c:f>
              <c:strCache>
                <c:ptCount val="1"/>
              </c:strCache>
            </c:strRef>
          </c:tx>
          <c:invertIfNegative val="0"/>
          <c:cat>
            <c:strRef>
              <c:f>'EXTENSIVO 7 MUJERES GAB LOCAL'!$A$28:$A$34</c:f>
              <c:strCache>
                <c:ptCount val="7"/>
                <c:pt idx="0">
                  <c:v>CUERNAVACA</c:v>
                </c:pt>
                <c:pt idx="1">
                  <c:v>EMILIANO ZAPATA</c:v>
                </c:pt>
                <c:pt idx="2">
                  <c:v>HUITZILAC</c:v>
                </c:pt>
                <c:pt idx="3">
                  <c:v>JIUTEPEC</c:v>
                </c:pt>
                <c:pt idx="4">
                  <c:v>TEMIXCO</c:v>
                </c:pt>
                <c:pt idx="5">
                  <c:v>TEPOZTLÁN</c:v>
                </c:pt>
                <c:pt idx="6">
                  <c:v>XOCHITEPEC</c:v>
                </c:pt>
              </c:strCache>
            </c:strRef>
          </c:cat>
          <c:val>
            <c:numRef>
              <c:f>'EXTENSIVO 7 MUJERES GAB LOCAL'!$B$28:$B$34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tx>
            <c:strRef>
              <c:f>'EXTENSIVO 7 MUJERES GAB LOCAL'!$E$27</c:f>
              <c:strCache>
                <c:ptCount val="1"/>
                <c:pt idx="0">
                  <c:v>EI7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'EXTENSIVO 7 MUJERES GAB LOCAL'!$A$28:$A$34</c:f>
              <c:strCache>
                <c:ptCount val="7"/>
                <c:pt idx="0">
                  <c:v>CUERNAVACA</c:v>
                </c:pt>
                <c:pt idx="1">
                  <c:v>EMILIANO ZAPATA</c:v>
                </c:pt>
                <c:pt idx="2">
                  <c:v>HUITZILAC</c:v>
                </c:pt>
                <c:pt idx="3">
                  <c:v>JIUTEPEC</c:v>
                </c:pt>
                <c:pt idx="4">
                  <c:v>TEMIXCO</c:v>
                </c:pt>
                <c:pt idx="5">
                  <c:v>TEPOZTLÁN</c:v>
                </c:pt>
                <c:pt idx="6">
                  <c:v>XOCHITEPEC</c:v>
                </c:pt>
              </c:strCache>
            </c:strRef>
          </c:cat>
          <c:val>
            <c:numRef>
              <c:f>'EXTENSIVO 7 MUJERES GAB LOCAL'!$E$28:$E$34</c:f>
              <c:numCache>
                <c:formatCode>0.00</c:formatCode>
                <c:ptCount val="7"/>
                <c:pt idx="0">
                  <c:v>9.0909090909090917</c:v>
                </c:pt>
                <c:pt idx="1">
                  <c:v>41.666666666666671</c:v>
                </c:pt>
                <c:pt idx="2">
                  <c:v>12.5</c:v>
                </c:pt>
                <c:pt idx="3">
                  <c:v>8.3333333333333321</c:v>
                </c:pt>
                <c:pt idx="4">
                  <c:v>18.75</c:v>
                </c:pt>
                <c:pt idx="5">
                  <c:v>32</c:v>
                </c:pt>
                <c:pt idx="6">
                  <c:v>28.571428571428569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582336"/>
        <c:axId val="99584256"/>
        <c:axId val="0"/>
      </c:bar3DChart>
      <c:catAx>
        <c:axId val="9958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Municipios</a:t>
                </a:r>
              </a:p>
            </c:rich>
          </c:tx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99584256"/>
        <c:crosses val="autoZero"/>
        <c:auto val="1"/>
        <c:lblAlgn val="ctr"/>
        <c:lblOffset val="100"/>
        <c:noMultiLvlLbl val="0"/>
      </c:catAx>
      <c:valAx>
        <c:axId val="99584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Proporción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9582336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600"/>
              <a:t>Indicador Extensivo 8</a:t>
            </a:r>
          </a:p>
          <a:p>
            <a:pPr>
              <a:defRPr/>
            </a:pPr>
            <a:r>
              <a:rPr lang="es-MX" sz="1600"/>
              <a:t>Consumo de agua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'EXTENSIVO 8 CONSUMO DE AGUA'!$B$26</c:f>
              <c:strCache>
                <c:ptCount val="1"/>
              </c:strCache>
            </c:strRef>
          </c:tx>
          <c:invertIfNegative val="0"/>
          <c:cat>
            <c:strRef>
              <c:f>'EXTENSIVO 8 CONSUMO DE AGUA'!$A$27:$A$33</c:f>
              <c:strCache>
                <c:ptCount val="7"/>
                <c:pt idx="0">
                  <c:v>CUERNAVACA</c:v>
                </c:pt>
                <c:pt idx="1">
                  <c:v>EMILIANO ZAPATA</c:v>
                </c:pt>
                <c:pt idx="2">
                  <c:v>HUITZILAC</c:v>
                </c:pt>
                <c:pt idx="3">
                  <c:v>JIUTEPEC</c:v>
                </c:pt>
                <c:pt idx="4">
                  <c:v>TEMIXCO</c:v>
                </c:pt>
                <c:pt idx="5">
                  <c:v>TEPOZTLÁN</c:v>
                </c:pt>
                <c:pt idx="6">
                  <c:v>XOCHITEPEC</c:v>
                </c:pt>
              </c:strCache>
            </c:strRef>
          </c:cat>
          <c:val>
            <c:numRef>
              <c:f>'EXTENSIVO 8 CONSUMO DE AGUA'!$B$27:$B$33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tx>
            <c:strRef>
              <c:f>'EXTENSIVO 8 CONSUMO DE AGUA'!$D$26</c:f>
              <c:strCache>
                <c:ptCount val="1"/>
                <c:pt idx="0">
                  <c:v>EI8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'EXTENSIVO 8 CONSUMO DE AGUA'!$A$27:$A$33</c:f>
              <c:strCache>
                <c:ptCount val="7"/>
                <c:pt idx="0">
                  <c:v>CUERNAVACA</c:v>
                </c:pt>
                <c:pt idx="1">
                  <c:v>EMILIANO ZAPATA</c:v>
                </c:pt>
                <c:pt idx="2">
                  <c:v>HUITZILAC</c:v>
                </c:pt>
                <c:pt idx="3">
                  <c:v>JIUTEPEC</c:v>
                </c:pt>
                <c:pt idx="4">
                  <c:v>TEMIXCO</c:v>
                </c:pt>
                <c:pt idx="5">
                  <c:v>TEPOZTLÁN</c:v>
                </c:pt>
                <c:pt idx="6">
                  <c:v>XOCHITEPEC</c:v>
                </c:pt>
              </c:strCache>
            </c:strRef>
          </c:cat>
          <c:val>
            <c:numRef>
              <c:f>'EXTENSIVO 8 CONSUMO DE AGUA'!$D$27:$D$33</c:f>
              <c:numCache>
                <c:formatCode>#,##0</c:formatCode>
                <c:ptCount val="7"/>
                <c:pt idx="0">
                  <c:v>250</c:v>
                </c:pt>
                <c:pt idx="1">
                  <c:v>275</c:v>
                </c:pt>
                <c:pt idx="2">
                  <c:v>150</c:v>
                </c:pt>
                <c:pt idx="3">
                  <c:v>200</c:v>
                </c:pt>
                <c:pt idx="4">
                  <c:v>210</c:v>
                </c:pt>
                <c:pt idx="5">
                  <c:v>200</c:v>
                </c:pt>
                <c:pt idx="6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8768384"/>
        <c:axId val="98770304"/>
        <c:axId val="0"/>
      </c:bar3DChart>
      <c:catAx>
        <c:axId val="98768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Municipios</a:t>
                </a:r>
              </a:p>
            </c:rich>
          </c:tx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98770304"/>
        <c:crosses val="autoZero"/>
        <c:auto val="1"/>
        <c:lblAlgn val="ctr"/>
        <c:lblOffset val="100"/>
        <c:noMultiLvlLbl val="0"/>
      </c:catAx>
      <c:valAx>
        <c:axId val="98770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Porcentaje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8768384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600"/>
              <a:t>Indicador Extensivo 9</a:t>
            </a:r>
          </a:p>
          <a:p>
            <a:pPr>
              <a:defRPr/>
            </a:pPr>
            <a:r>
              <a:rPr lang="es-MX" sz="1600"/>
              <a:t>Recolección regular de desechos sólidos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'EXTENSIVO 9 RECOLECCIÓN DES SÓL'!$B$80</c:f>
              <c:strCache>
                <c:ptCount val="1"/>
              </c:strCache>
            </c:strRef>
          </c:tx>
          <c:invertIfNegative val="0"/>
          <c:cat>
            <c:strRef>
              <c:f>'EXTENSIVO 9 RECOLECCIÓN DES SÓL'!$A$81:$A$87</c:f>
              <c:strCache>
                <c:ptCount val="7"/>
                <c:pt idx="0">
                  <c:v>CUERNAVACA</c:v>
                </c:pt>
                <c:pt idx="1">
                  <c:v>EMILIANO ZAPATA</c:v>
                </c:pt>
                <c:pt idx="2">
                  <c:v>HUITZILAC</c:v>
                </c:pt>
                <c:pt idx="3">
                  <c:v>JIUTEPEC</c:v>
                </c:pt>
                <c:pt idx="4">
                  <c:v>TEMIXCO</c:v>
                </c:pt>
                <c:pt idx="5">
                  <c:v>TEPOZTLÁN</c:v>
                </c:pt>
                <c:pt idx="6">
                  <c:v>XOCHITEPEC</c:v>
                </c:pt>
              </c:strCache>
            </c:strRef>
          </c:cat>
          <c:val>
            <c:numRef>
              <c:f>'EXTENSIVO 9 RECOLECCIÓN DES SÓL'!$B$81:$B$87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tx>
            <c:strRef>
              <c:f>'EXTENSIVO 9 RECOLECCIÓN DES SÓL'!$O$80</c:f>
              <c:strCache>
                <c:ptCount val="1"/>
                <c:pt idx="0">
                  <c:v>EI9 (i=1)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'EXTENSIVO 9 RECOLECCIÓN DES SÓL'!$A$81:$A$87</c:f>
              <c:strCache>
                <c:ptCount val="7"/>
                <c:pt idx="0">
                  <c:v>CUERNAVACA</c:v>
                </c:pt>
                <c:pt idx="1">
                  <c:v>EMILIANO ZAPATA</c:v>
                </c:pt>
                <c:pt idx="2">
                  <c:v>HUITZILAC</c:v>
                </c:pt>
                <c:pt idx="3">
                  <c:v>JIUTEPEC</c:v>
                </c:pt>
                <c:pt idx="4">
                  <c:v>TEMIXCO</c:v>
                </c:pt>
                <c:pt idx="5">
                  <c:v>TEPOZTLÁN</c:v>
                </c:pt>
                <c:pt idx="6">
                  <c:v>XOCHITEPEC</c:v>
                </c:pt>
              </c:strCache>
            </c:strRef>
          </c:cat>
          <c:val>
            <c:numRef>
              <c:f>'EXTENSIVO 9 RECOLECCIÓN DES SÓL'!$O$81:$O$87</c:f>
              <c:numCache>
                <c:formatCode>0.00</c:formatCode>
                <c:ptCount val="7"/>
                <c:pt idx="0">
                  <c:v>1</c:v>
                </c:pt>
                <c:pt idx="1">
                  <c:v>0.89999999999999991</c:v>
                </c:pt>
                <c:pt idx="2">
                  <c:v>1</c:v>
                </c:pt>
                <c:pt idx="3">
                  <c:v>1</c:v>
                </c:pt>
                <c:pt idx="4">
                  <c:v>0.85000000000000009</c:v>
                </c:pt>
                <c:pt idx="5">
                  <c:v>0.85000000000000009</c:v>
                </c:pt>
                <c:pt idx="6">
                  <c:v>0.89999999999999991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617792"/>
        <c:axId val="99632256"/>
        <c:axId val="0"/>
      </c:bar3DChart>
      <c:catAx>
        <c:axId val="99617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Municipios</a:t>
                </a:r>
              </a:p>
            </c:rich>
          </c:tx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99632256"/>
        <c:crosses val="autoZero"/>
        <c:auto val="1"/>
        <c:lblAlgn val="ctr"/>
        <c:lblOffset val="100"/>
        <c:noMultiLvlLbl val="0"/>
      </c:catAx>
      <c:valAx>
        <c:axId val="99632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Proporción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9617792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600"/>
              <a:t>Indicador extensivo 10</a:t>
            </a:r>
          </a:p>
          <a:p>
            <a:pPr>
              <a:defRPr/>
            </a:pPr>
            <a:r>
              <a:rPr lang="es-MX" sz="1600"/>
              <a:t>Viviendas en lugares de riesgo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'EXTENSIVO 10 VIVIENDA EN RIESGO'!$B$26</c:f>
              <c:strCache>
                <c:ptCount val="1"/>
              </c:strCache>
            </c:strRef>
          </c:tx>
          <c:invertIfNegative val="0"/>
          <c:cat>
            <c:strRef>
              <c:f>'EXTENSIVO 10 VIVIENDA EN RIESGO'!$A$27:$A$33</c:f>
              <c:strCache>
                <c:ptCount val="7"/>
                <c:pt idx="0">
                  <c:v>CUERNAVACA</c:v>
                </c:pt>
                <c:pt idx="1">
                  <c:v>EMILIANO ZAPATA</c:v>
                </c:pt>
                <c:pt idx="2">
                  <c:v>HUITZILAC</c:v>
                </c:pt>
                <c:pt idx="3">
                  <c:v>JIUTEPEC</c:v>
                </c:pt>
                <c:pt idx="4">
                  <c:v>TEMIXCO</c:v>
                </c:pt>
                <c:pt idx="5">
                  <c:v>TEPOZTLÁN</c:v>
                </c:pt>
                <c:pt idx="6">
                  <c:v>XOCHITEPEC</c:v>
                </c:pt>
              </c:strCache>
            </c:strRef>
          </c:cat>
          <c:val>
            <c:numRef>
              <c:f>'EXTENSIVO 10 VIVIENDA EN RIESGO'!$B$27:$B$33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tx>
            <c:strRef>
              <c:f>'EXTENSIVO 10 VIVIENDA EN RIESGO'!$E$26</c:f>
              <c:strCache>
                <c:ptCount val="1"/>
                <c:pt idx="0">
                  <c:v>EI10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'EXTENSIVO 10 VIVIENDA EN RIESGO'!$A$27:$A$33</c:f>
              <c:strCache>
                <c:ptCount val="7"/>
                <c:pt idx="0">
                  <c:v>CUERNAVACA</c:v>
                </c:pt>
                <c:pt idx="1">
                  <c:v>EMILIANO ZAPATA</c:v>
                </c:pt>
                <c:pt idx="2">
                  <c:v>HUITZILAC</c:v>
                </c:pt>
                <c:pt idx="3">
                  <c:v>JIUTEPEC</c:v>
                </c:pt>
                <c:pt idx="4">
                  <c:v>TEMIXCO</c:v>
                </c:pt>
                <c:pt idx="5">
                  <c:v>TEPOZTLÁN</c:v>
                </c:pt>
                <c:pt idx="6">
                  <c:v>XOCHITEPEC</c:v>
                </c:pt>
              </c:strCache>
            </c:strRef>
          </c:cat>
          <c:val>
            <c:numRef>
              <c:f>'EXTENSIVO 10 VIVIENDA EN RIESGO'!$E$27:$E$33</c:f>
              <c:numCache>
                <c:formatCode>#,##0</c:formatCode>
                <c:ptCount val="7"/>
                <c:pt idx="0">
                  <c:v>0</c:v>
                </c:pt>
                <c:pt idx="1">
                  <c:v>50002.315565229474</c:v>
                </c:pt>
                <c:pt idx="2">
                  <c:v>3021.1480362537768</c:v>
                </c:pt>
                <c:pt idx="3">
                  <c:v>5724.8630803579945</c:v>
                </c:pt>
                <c:pt idx="4">
                  <c:v>466.61361498951021</c:v>
                </c:pt>
                <c:pt idx="5">
                  <c:v>983.05402115906747</c:v>
                </c:pt>
                <c:pt idx="6">
                  <c:v>136.67425968109339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728768"/>
        <c:axId val="99735040"/>
        <c:axId val="0"/>
      </c:bar3DChart>
      <c:catAx>
        <c:axId val="9972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Municipios</a:t>
                </a:r>
              </a:p>
            </c:rich>
          </c:tx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99735040"/>
        <c:crosses val="autoZero"/>
        <c:auto val="1"/>
        <c:lblAlgn val="ctr"/>
        <c:lblOffset val="100"/>
        <c:noMultiLvlLbl val="0"/>
      </c:catAx>
      <c:valAx>
        <c:axId val="997350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Proporción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9728768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600"/>
              <a:t>Indicador Extensivo 11</a:t>
            </a:r>
          </a:p>
          <a:p>
            <a:pPr>
              <a:defRPr/>
            </a:pPr>
            <a:r>
              <a:rPr lang="es-MX" sz="1600"/>
              <a:t>Medios de transporte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'EXTENSIVO 11 MEDIOS DE TRANSPOR'!$A$46</c:f>
              <c:strCache>
                <c:ptCount val="1"/>
                <c:pt idx="0">
                  <c:v>CUERNAVACA</c:v>
                </c:pt>
              </c:strCache>
            </c:strRef>
          </c:tx>
          <c:invertIfNegative val="0"/>
          <c:cat>
            <c:strRef>
              <c:f>('EXTENSIVO 11 MEDIOS DE TRANSPOR'!$B$45,'EXTENSIVO 11 MEDIOS DE TRANSPOR'!$I$45:$N$45)</c:f>
              <c:strCache>
                <c:ptCount val="7"/>
                <c:pt idx="1">
                  <c:v>EI11PAP</c:v>
                </c:pt>
                <c:pt idx="2">
                  <c:v>EI11PVT</c:v>
                </c:pt>
                <c:pt idx="3">
                  <c:v>EI11PVA</c:v>
                </c:pt>
                <c:pt idx="4">
                  <c:v>EI11PVM</c:v>
                </c:pt>
                <c:pt idx="5">
                  <c:v>EI11PMT</c:v>
                </c:pt>
                <c:pt idx="6">
                  <c:v>EI11PVB</c:v>
                </c:pt>
              </c:strCache>
            </c:strRef>
          </c:cat>
          <c:val>
            <c:numRef>
              <c:f>('EXTENSIVO 11 MEDIOS DE TRANSPOR'!$B$46,'EXTENSIVO 11 MEDIOS DE TRANSPOR'!$I$46:$N$46)</c:f>
              <c:numCache>
                <c:formatCode>0.00%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'EXTENSIVO 11 MEDIOS DE TRANSPOR'!$A$47</c:f>
              <c:strCache>
                <c:ptCount val="1"/>
                <c:pt idx="0">
                  <c:v>EMILIANO ZAPATA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-3.399626041135475E-3"/>
                  <c:y val="-4.9789681517726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1332086803784917E-2"/>
                  <c:y val="-1.7168855695767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('EXTENSIVO 11 MEDIOS DE TRANSPOR'!$B$45,'EXTENSIVO 11 MEDIOS DE TRANSPOR'!$I$45:$N$45)</c:f>
              <c:strCache>
                <c:ptCount val="7"/>
                <c:pt idx="1">
                  <c:v>EI11PAP</c:v>
                </c:pt>
                <c:pt idx="2">
                  <c:v>EI11PVT</c:v>
                </c:pt>
                <c:pt idx="3">
                  <c:v>EI11PVA</c:v>
                </c:pt>
                <c:pt idx="4">
                  <c:v>EI11PVM</c:v>
                </c:pt>
                <c:pt idx="5">
                  <c:v>EI11PMT</c:v>
                </c:pt>
                <c:pt idx="6">
                  <c:v>EI11PVB</c:v>
                </c:pt>
              </c:strCache>
            </c:strRef>
          </c:cat>
          <c:val>
            <c:numRef>
              <c:f>('EXTENSIVO 11 MEDIOS DE TRANSPOR'!$B$47,'EXTENSIVO 11 MEDIOS DE TRANSPOR'!$I$47:$N$47)</c:f>
              <c:numCache>
                <c:formatCode>0.00%</c:formatCode>
                <c:ptCount val="7"/>
                <c:pt idx="1">
                  <c:v>0.9</c:v>
                </c:pt>
                <c:pt idx="2">
                  <c:v>0</c:v>
                </c:pt>
                <c:pt idx="3">
                  <c:v>0.7</c:v>
                </c:pt>
                <c:pt idx="4">
                  <c:v>1</c:v>
                </c:pt>
                <c:pt idx="5">
                  <c:v>1</c:v>
                </c:pt>
                <c:pt idx="6">
                  <c:v>2.0000000000000001E-4</c:v>
                </c:pt>
              </c:numCache>
            </c:numRef>
          </c:val>
        </c:ser>
        <c:ser>
          <c:idx val="2"/>
          <c:order val="2"/>
          <c:tx>
            <c:strRef>
              <c:f>'EXTENSIVO 11 MEDIOS DE TRANSPOR'!$A$48</c:f>
              <c:strCache>
                <c:ptCount val="1"/>
                <c:pt idx="0">
                  <c:v>HUITZILAC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-1.1332086803784501E-3"/>
                  <c:y val="-2.5753283543651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7.9324607626494424E-3"/>
                  <c:y val="1.7168855695767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('EXTENSIVO 11 MEDIOS DE TRANSPOR'!$B$45,'EXTENSIVO 11 MEDIOS DE TRANSPOR'!$I$45:$N$45)</c:f>
              <c:strCache>
                <c:ptCount val="7"/>
                <c:pt idx="1">
                  <c:v>EI11PAP</c:v>
                </c:pt>
                <c:pt idx="2">
                  <c:v>EI11PVT</c:v>
                </c:pt>
                <c:pt idx="3">
                  <c:v>EI11PVA</c:v>
                </c:pt>
                <c:pt idx="4">
                  <c:v>EI11PVM</c:v>
                </c:pt>
                <c:pt idx="5">
                  <c:v>EI11PMT</c:v>
                </c:pt>
                <c:pt idx="6">
                  <c:v>EI11PVB</c:v>
                </c:pt>
              </c:strCache>
            </c:strRef>
          </c:cat>
          <c:val>
            <c:numRef>
              <c:f>('EXTENSIVO 11 MEDIOS DE TRANSPOR'!$B$48,'EXTENSIVO 11 MEDIOS DE TRANSPOR'!$I$48:$N$48)</c:f>
              <c:numCache>
                <c:formatCode>0.00%</c:formatCode>
                <c:ptCount val="7"/>
                <c:pt idx="1">
                  <c:v>0.1</c:v>
                </c:pt>
                <c:pt idx="2">
                  <c:v>0</c:v>
                </c:pt>
                <c:pt idx="3">
                  <c:v>0.5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'EXTENSIVO 11 MEDIOS DE TRANSPOR'!$A$49</c:f>
              <c:strCache>
                <c:ptCount val="1"/>
                <c:pt idx="0">
                  <c:v>JIUTEPEC</c:v>
                </c:pt>
              </c:strCache>
            </c:strRef>
          </c:tx>
          <c:invertIfNegative val="0"/>
          <c:dLbls>
            <c:dLbl>
              <c:idx val="6"/>
              <c:layout>
                <c:manualLayout>
                  <c:x val="0"/>
                  <c:y val="-1.0301313417460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('EXTENSIVO 11 MEDIOS DE TRANSPOR'!$B$45,'EXTENSIVO 11 MEDIOS DE TRANSPOR'!$I$45:$N$45)</c:f>
              <c:strCache>
                <c:ptCount val="7"/>
                <c:pt idx="1">
                  <c:v>EI11PAP</c:v>
                </c:pt>
                <c:pt idx="2">
                  <c:v>EI11PVT</c:v>
                </c:pt>
                <c:pt idx="3">
                  <c:v>EI11PVA</c:v>
                </c:pt>
                <c:pt idx="4">
                  <c:v>EI11PVM</c:v>
                </c:pt>
                <c:pt idx="5">
                  <c:v>EI11PMT</c:v>
                </c:pt>
                <c:pt idx="6">
                  <c:v>EI11PVB</c:v>
                </c:pt>
              </c:strCache>
            </c:strRef>
          </c:cat>
          <c:val>
            <c:numRef>
              <c:f>('EXTENSIVO 11 MEDIOS DE TRANSPOR'!$B$49,'EXTENSIVO 11 MEDIOS DE TRANSPOR'!$I$49:$N$49)</c:f>
              <c:numCache>
                <c:formatCode>0.00%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0.20030000000000001</c:v>
                </c:pt>
                <c:pt idx="4">
                  <c:v>0.8</c:v>
                </c:pt>
                <c:pt idx="5">
                  <c:v>0.25</c:v>
                </c:pt>
                <c:pt idx="6">
                  <c:v>2.0000000000000001E-4</c:v>
                </c:pt>
              </c:numCache>
            </c:numRef>
          </c:val>
        </c:ser>
        <c:ser>
          <c:idx val="4"/>
          <c:order val="4"/>
          <c:tx>
            <c:strRef>
              <c:f>'EXTENSIVO 11 MEDIOS DE TRANSPOR'!$A$50</c:f>
              <c:strCache>
                <c:ptCount val="1"/>
                <c:pt idx="0">
                  <c:v>TEMIXCO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5.6660434018924585E-3"/>
                  <c:y val="-1.2018198987037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2.0602626834921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('EXTENSIVO 11 MEDIOS DE TRANSPOR'!$B$45,'EXTENSIVO 11 MEDIOS DE TRANSPOR'!$I$45:$N$45)</c:f>
              <c:strCache>
                <c:ptCount val="7"/>
                <c:pt idx="1">
                  <c:v>EI11PAP</c:v>
                </c:pt>
                <c:pt idx="2">
                  <c:v>EI11PVT</c:v>
                </c:pt>
                <c:pt idx="3">
                  <c:v>EI11PVA</c:v>
                </c:pt>
                <c:pt idx="4">
                  <c:v>EI11PVM</c:v>
                </c:pt>
                <c:pt idx="5">
                  <c:v>EI11PMT</c:v>
                </c:pt>
                <c:pt idx="6">
                  <c:v>EI11PVB</c:v>
                </c:pt>
              </c:strCache>
            </c:strRef>
          </c:cat>
          <c:val>
            <c:numRef>
              <c:f>('EXTENSIVO 11 MEDIOS DE TRANSPOR'!$B$50,'EXTENSIVO 11 MEDIOS DE TRANSPOR'!$I$50:$N$50)</c:f>
              <c:numCache>
                <c:formatCode>0.00%</c:formatCode>
                <c:ptCount val="7"/>
                <c:pt idx="1">
                  <c:v>0.3</c:v>
                </c:pt>
                <c:pt idx="2">
                  <c:v>0</c:v>
                </c:pt>
                <c:pt idx="3">
                  <c:v>0.08</c:v>
                </c:pt>
                <c:pt idx="4">
                  <c:v>0.55000000000000004</c:v>
                </c:pt>
                <c:pt idx="5">
                  <c:v>0.03</c:v>
                </c:pt>
                <c:pt idx="6">
                  <c:v>0.02</c:v>
                </c:pt>
              </c:numCache>
            </c:numRef>
          </c:val>
        </c:ser>
        <c:ser>
          <c:idx val="5"/>
          <c:order val="5"/>
          <c:tx>
            <c:strRef>
              <c:f>'EXTENSIVO 11 MEDIOS DE TRANSPOR'!$A$51</c:f>
              <c:strCache>
                <c:ptCount val="1"/>
                <c:pt idx="0">
                  <c:v>TEPOZTLÁN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1.9264547566434358E-2"/>
                  <c:y val="-2.5753283543651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79925208227095E-3"/>
                  <c:y val="-1.2018198987037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('EXTENSIVO 11 MEDIOS DE TRANSPOR'!$B$45,'EXTENSIVO 11 MEDIOS DE TRANSPOR'!$I$45:$N$45)</c:f>
              <c:strCache>
                <c:ptCount val="7"/>
                <c:pt idx="1">
                  <c:v>EI11PAP</c:v>
                </c:pt>
                <c:pt idx="2">
                  <c:v>EI11PVT</c:v>
                </c:pt>
                <c:pt idx="3">
                  <c:v>EI11PVA</c:v>
                </c:pt>
                <c:pt idx="4">
                  <c:v>EI11PVM</c:v>
                </c:pt>
                <c:pt idx="5">
                  <c:v>EI11PMT</c:v>
                </c:pt>
                <c:pt idx="6">
                  <c:v>EI11PVB</c:v>
                </c:pt>
              </c:strCache>
            </c:strRef>
          </c:cat>
          <c:val>
            <c:numRef>
              <c:f>('EXTENSIVO 11 MEDIOS DE TRANSPOR'!$B$51,'EXTENSIVO 11 MEDIOS DE TRANSPOR'!$I$51:$N$51)</c:f>
              <c:numCache>
                <c:formatCode>0.00%</c:formatCode>
                <c:ptCount val="7"/>
                <c:pt idx="1">
                  <c:v>0.7</c:v>
                </c:pt>
                <c:pt idx="2">
                  <c:v>0</c:v>
                </c:pt>
                <c:pt idx="3">
                  <c:v>0.4</c:v>
                </c:pt>
                <c:pt idx="4">
                  <c:v>0.4</c:v>
                </c:pt>
                <c:pt idx="5">
                  <c:v>0.05</c:v>
                </c:pt>
                <c:pt idx="6">
                  <c:v>0</c:v>
                </c:pt>
              </c:numCache>
            </c:numRef>
          </c:val>
        </c:ser>
        <c:ser>
          <c:idx val="6"/>
          <c:order val="6"/>
          <c:tx>
            <c:strRef>
              <c:f>'EXTENSIVO 11 MEDIOS DE TRANSPOR'!$A$52</c:f>
              <c:strCache>
                <c:ptCount val="1"/>
                <c:pt idx="0">
                  <c:v>XOCHITEPEC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1.9264547566434358E-2"/>
                  <c:y val="-5.1506567087303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5864921525298885E-2"/>
                  <c:y val="-1.8885741265344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('EXTENSIVO 11 MEDIOS DE TRANSPOR'!$B$45,'EXTENSIVO 11 MEDIOS DE TRANSPOR'!$I$45:$N$45)</c:f>
              <c:strCache>
                <c:ptCount val="7"/>
                <c:pt idx="1">
                  <c:v>EI11PAP</c:v>
                </c:pt>
                <c:pt idx="2">
                  <c:v>EI11PVT</c:v>
                </c:pt>
                <c:pt idx="3">
                  <c:v>EI11PVA</c:v>
                </c:pt>
                <c:pt idx="4">
                  <c:v>EI11PVM</c:v>
                </c:pt>
                <c:pt idx="5">
                  <c:v>EI11PMT</c:v>
                </c:pt>
                <c:pt idx="6">
                  <c:v>EI11PVB</c:v>
                </c:pt>
              </c:strCache>
            </c:strRef>
          </c:cat>
          <c:val>
            <c:numRef>
              <c:f>('EXTENSIVO 11 MEDIOS DE TRANSPOR'!$B$52,'EXTENSIVO 11 MEDIOS DE TRANSPOR'!$I$52:$N$52)</c:f>
              <c:numCache>
                <c:formatCode>0.00%</c:formatCode>
                <c:ptCount val="7"/>
                <c:pt idx="1">
                  <c:v>0.4</c:v>
                </c:pt>
                <c:pt idx="2">
                  <c:v>0</c:v>
                </c:pt>
                <c:pt idx="3">
                  <c:v>0.3</c:v>
                </c:pt>
                <c:pt idx="4">
                  <c:v>0.2</c:v>
                </c:pt>
                <c:pt idx="5">
                  <c:v>8.0000000000000002E-3</c:v>
                </c:pt>
                <c:pt idx="6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149888"/>
        <c:axId val="100160256"/>
        <c:axId val="0"/>
      </c:bar3DChart>
      <c:catAx>
        <c:axId val="100149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Medios de transporte</a:t>
                </a:r>
              </a:p>
            </c:rich>
          </c:tx>
          <c:overlay val="0"/>
        </c:title>
        <c:majorTickMark val="none"/>
        <c:minorTickMark val="none"/>
        <c:tickLblPos val="nextTo"/>
        <c:crossAx val="100160256"/>
        <c:crosses val="autoZero"/>
        <c:auto val="1"/>
        <c:lblAlgn val="ctr"/>
        <c:lblOffset val="100"/>
        <c:noMultiLvlLbl val="0"/>
      </c:catAx>
      <c:valAx>
        <c:axId val="100160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Porcentaje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0149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600"/>
              <a:t>Indicador Extensivo 12</a:t>
            </a:r>
          </a:p>
          <a:p>
            <a:pPr>
              <a:defRPr/>
            </a:pPr>
            <a:r>
              <a:rPr lang="es-MX" sz="1600"/>
              <a:t>Participación de los electores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'EXTENSIVO 12 PARTICIPACIÓN ELEC'!$B$37</c:f>
              <c:strCache>
                <c:ptCount val="1"/>
              </c:strCache>
            </c:strRef>
          </c:tx>
          <c:invertIfNegative val="0"/>
          <c:cat>
            <c:strRef>
              <c:f>'EXTENSIVO 12 PARTICIPACIÓN ELEC'!$A$38:$A$44</c:f>
              <c:strCache>
                <c:ptCount val="7"/>
                <c:pt idx="0">
                  <c:v>CUERNAVACA</c:v>
                </c:pt>
                <c:pt idx="1">
                  <c:v>EMILIANO ZAPATA</c:v>
                </c:pt>
                <c:pt idx="2">
                  <c:v>HUITZILAC</c:v>
                </c:pt>
                <c:pt idx="3">
                  <c:v>JIUTEPEC</c:v>
                </c:pt>
                <c:pt idx="4">
                  <c:v>TEMIXCO</c:v>
                </c:pt>
                <c:pt idx="5">
                  <c:v>TEPOZTLÁN</c:v>
                </c:pt>
                <c:pt idx="6">
                  <c:v>XOCHITEPEC</c:v>
                </c:pt>
              </c:strCache>
            </c:strRef>
          </c:cat>
          <c:val>
            <c:numRef>
              <c:f>'EXTENSIVO 12 PARTICIPACIÓN ELEC'!$B$38:$B$44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tx>
            <c:strRef>
              <c:f>'EXTENSIVO 12 PARTICIPACIÓN ELEC'!$F$37</c:f>
              <c:strCache>
                <c:ptCount val="1"/>
                <c:pt idx="0">
                  <c:v>EI12F1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'EXTENSIVO 12 PARTICIPACIÓN ELEC'!$A$38:$A$44</c:f>
              <c:strCache>
                <c:ptCount val="7"/>
                <c:pt idx="0">
                  <c:v>CUERNAVACA</c:v>
                </c:pt>
                <c:pt idx="1">
                  <c:v>EMILIANO ZAPATA</c:v>
                </c:pt>
                <c:pt idx="2">
                  <c:v>HUITZILAC</c:v>
                </c:pt>
                <c:pt idx="3">
                  <c:v>JIUTEPEC</c:v>
                </c:pt>
                <c:pt idx="4">
                  <c:v>TEMIXCO</c:v>
                </c:pt>
                <c:pt idx="5">
                  <c:v>TEPOZTLÁN</c:v>
                </c:pt>
                <c:pt idx="6">
                  <c:v>XOCHITEPEC</c:v>
                </c:pt>
              </c:strCache>
            </c:strRef>
          </c:cat>
          <c:val>
            <c:numRef>
              <c:f>'EXTENSIVO 12 PARTICIPACIÓN ELEC'!$F$38:$F$44</c:f>
              <c:numCache>
                <c:formatCode>#,##0.00</c:formatCode>
                <c:ptCount val="7"/>
                <c:pt idx="0">
                  <c:v>53.31</c:v>
                </c:pt>
                <c:pt idx="1">
                  <c:v>51.89</c:v>
                </c:pt>
                <c:pt idx="2">
                  <c:v>51.72</c:v>
                </c:pt>
                <c:pt idx="3">
                  <c:v>52.49</c:v>
                </c:pt>
                <c:pt idx="4">
                  <c:v>52.2</c:v>
                </c:pt>
                <c:pt idx="5">
                  <c:v>51.51</c:v>
                </c:pt>
                <c:pt idx="6">
                  <c:v>51.83</c:v>
                </c:pt>
              </c:numCache>
            </c:numRef>
          </c:val>
        </c:ser>
        <c:ser>
          <c:idx val="2"/>
          <c:order val="2"/>
          <c:tx>
            <c:strRef>
              <c:f>'EXTENSIVO 12 PARTICIPACIÓN ELEC'!$G$37</c:f>
              <c:strCache>
                <c:ptCount val="1"/>
                <c:pt idx="0">
                  <c:v>EI12M1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'EXTENSIVO 12 PARTICIPACIÓN ELEC'!$A$38:$A$44</c:f>
              <c:strCache>
                <c:ptCount val="7"/>
                <c:pt idx="0">
                  <c:v>CUERNAVACA</c:v>
                </c:pt>
                <c:pt idx="1">
                  <c:v>EMILIANO ZAPATA</c:v>
                </c:pt>
                <c:pt idx="2">
                  <c:v>HUITZILAC</c:v>
                </c:pt>
                <c:pt idx="3">
                  <c:v>JIUTEPEC</c:v>
                </c:pt>
                <c:pt idx="4">
                  <c:v>TEMIXCO</c:v>
                </c:pt>
                <c:pt idx="5">
                  <c:v>TEPOZTLÁN</c:v>
                </c:pt>
                <c:pt idx="6">
                  <c:v>XOCHITEPEC</c:v>
                </c:pt>
              </c:strCache>
            </c:strRef>
          </c:cat>
          <c:val>
            <c:numRef>
              <c:f>'EXTENSIVO 12 PARTICIPACIÓN ELEC'!$G$38:$G$44</c:f>
              <c:numCache>
                <c:formatCode>#,##0.00</c:formatCode>
                <c:ptCount val="7"/>
                <c:pt idx="0">
                  <c:v>46.69</c:v>
                </c:pt>
                <c:pt idx="1">
                  <c:v>48.11</c:v>
                </c:pt>
                <c:pt idx="2">
                  <c:v>48.28</c:v>
                </c:pt>
                <c:pt idx="3">
                  <c:v>47.51</c:v>
                </c:pt>
                <c:pt idx="4">
                  <c:v>47.8</c:v>
                </c:pt>
                <c:pt idx="5">
                  <c:v>48.49</c:v>
                </c:pt>
                <c:pt idx="6">
                  <c:v>48.17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258176"/>
        <c:axId val="100260096"/>
        <c:axId val="0"/>
      </c:bar3DChart>
      <c:catAx>
        <c:axId val="10025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Municipios</a:t>
                </a:r>
              </a:p>
            </c:rich>
          </c:tx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100260096"/>
        <c:crosses val="autoZero"/>
        <c:auto val="1"/>
        <c:lblAlgn val="ctr"/>
        <c:lblOffset val="100"/>
        <c:noMultiLvlLbl val="0"/>
      </c:catAx>
      <c:valAx>
        <c:axId val="100260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Porcentaje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0258176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600"/>
              <a:t>Indicador Extensivo 13</a:t>
            </a:r>
          </a:p>
          <a:p>
            <a:pPr>
              <a:defRPr/>
            </a:pPr>
            <a:r>
              <a:rPr lang="es-MX" sz="1600"/>
              <a:t>Asociaciones de ciudadanos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'EXTENSIVO 13 ASOCIACION CIUDADA'!$B$28</c:f>
              <c:strCache>
                <c:ptCount val="1"/>
              </c:strCache>
            </c:strRef>
          </c:tx>
          <c:invertIfNegative val="0"/>
          <c:cat>
            <c:strRef>
              <c:f>'EXTENSIVO 13 ASOCIACION CIUDADA'!$A$29:$A$35</c:f>
              <c:strCache>
                <c:ptCount val="7"/>
                <c:pt idx="0">
                  <c:v>CUERNAVACA</c:v>
                </c:pt>
                <c:pt idx="1">
                  <c:v>EMILIANO ZAPATA</c:v>
                </c:pt>
                <c:pt idx="2">
                  <c:v>HUITZILAC</c:v>
                </c:pt>
                <c:pt idx="3">
                  <c:v>JIUTEPEC</c:v>
                </c:pt>
                <c:pt idx="4">
                  <c:v>TEMIXCO</c:v>
                </c:pt>
                <c:pt idx="5">
                  <c:v>TEPOZTLÁN</c:v>
                </c:pt>
                <c:pt idx="6">
                  <c:v>XOCHITEPEC</c:v>
                </c:pt>
              </c:strCache>
            </c:strRef>
          </c:cat>
          <c:val>
            <c:numRef>
              <c:f>'EXTENSIVO 13 ASOCIACION CIUDADA'!$B$29:$B$35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tx>
            <c:strRef>
              <c:f>'EXTENSIVO 13 ASOCIACION CIUDADA'!$E$28</c:f>
              <c:strCache>
                <c:ptCount val="1"/>
                <c:pt idx="0">
                  <c:v>EI13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'EXTENSIVO 13 ASOCIACION CIUDADA'!$A$29:$A$35</c:f>
              <c:strCache>
                <c:ptCount val="7"/>
                <c:pt idx="0">
                  <c:v>CUERNAVACA</c:v>
                </c:pt>
                <c:pt idx="1">
                  <c:v>EMILIANO ZAPATA</c:v>
                </c:pt>
                <c:pt idx="2">
                  <c:v>HUITZILAC</c:v>
                </c:pt>
                <c:pt idx="3">
                  <c:v>JIUTEPEC</c:v>
                </c:pt>
                <c:pt idx="4">
                  <c:v>TEMIXCO</c:v>
                </c:pt>
                <c:pt idx="5">
                  <c:v>TEPOZTLÁN</c:v>
                </c:pt>
                <c:pt idx="6">
                  <c:v>XOCHITEPEC</c:v>
                </c:pt>
              </c:strCache>
            </c:strRef>
          </c:cat>
          <c:val>
            <c:numRef>
              <c:f>'EXTENSIVO 13 ASOCIACION CIUDADA'!$E$29:$E$35</c:f>
              <c:numCache>
                <c:formatCode>#,##0.00</c:formatCode>
                <c:ptCount val="7"/>
                <c:pt idx="0">
                  <c:v>4.05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0.18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317056"/>
        <c:axId val="100327424"/>
        <c:axId val="0"/>
      </c:bar3DChart>
      <c:catAx>
        <c:axId val="10031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Municipios</a:t>
                </a:r>
              </a:p>
            </c:rich>
          </c:tx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100327424"/>
        <c:crosses val="autoZero"/>
        <c:auto val="1"/>
        <c:lblAlgn val="ctr"/>
        <c:lblOffset val="100"/>
        <c:noMultiLvlLbl val="0"/>
      </c:catAx>
      <c:valAx>
        <c:axId val="100327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Número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0317056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600"/>
              <a:t>Indicador Extensivo 2</a:t>
            </a:r>
          </a:p>
          <a:p>
            <a:pPr>
              <a:defRPr/>
            </a:pPr>
            <a:r>
              <a:rPr lang="es-MX" sz="1600"/>
              <a:t>Vivienda autorizada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'EXTENSIVO 2 VIVIENDA AUTORIZADA'!$B$38</c:f>
              <c:strCache>
                <c:ptCount val="1"/>
              </c:strCache>
            </c:strRef>
          </c:tx>
          <c:invertIfNegative val="0"/>
          <c:cat>
            <c:strRef>
              <c:f>'EXTENSIVO 2 VIVIENDA AUTORIZADA'!$A$39:$A$45</c:f>
              <c:strCache>
                <c:ptCount val="7"/>
                <c:pt idx="0">
                  <c:v>CUERNAVACA</c:v>
                </c:pt>
                <c:pt idx="1">
                  <c:v>EMILIANO ZAPATA</c:v>
                </c:pt>
                <c:pt idx="2">
                  <c:v>HUITZILAC</c:v>
                </c:pt>
                <c:pt idx="3">
                  <c:v>JIUTEPEC</c:v>
                </c:pt>
                <c:pt idx="4">
                  <c:v>TEMIXCO</c:v>
                </c:pt>
                <c:pt idx="5">
                  <c:v>TEPOZTLÁN</c:v>
                </c:pt>
                <c:pt idx="6">
                  <c:v>XOCHITEPEC</c:v>
                </c:pt>
              </c:strCache>
            </c:strRef>
          </c:cat>
          <c:val>
            <c:numRef>
              <c:f>'EXTENSIVO 2 VIVIENDA AUTORIZADA'!$B$39:$B$45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tx>
            <c:strRef>
              <c:f>'EXTENSIVO 2 VIVIENDA AUTORIZADA'!$H$38</c:f>
              <c:strCache>
                <c:ptCount val="1"/>
                <c:pt idx="0">
                  <c:v>EI2**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'EXTENSIVO 2 VIVIENDA AUTORIZADA'!$A$39:$A$45</c:f>
              <c:strCache>
                <c:ptCount val="7"/>
                <c:pt idx="0">
                  <c:v>CUERNAVACA</c:v>
                </c:pt>
                <c:pt idx="1">
                  <c:v>EMILIANO ZAPATA</c:v>
                </c:pt>
                <c:pt idx="2">
                  <c:v>HUITZILAC</c:v>
                </c:pt>
                <c:pt idx="3">
                  <c:v>JIUTEPEC</c:v>
                </c:pt>
                <c:pt idx="4">
                  <c:v>TEMIXCO</c:v>
                </c:pt>
                <c:pt idx="5">
                  <c:v>TEPOZTLÁN</c:v>
                </c:pt>
                <c:pt idx="6">
                  <c:v>XOCHITEPEC</c:v>
                </c:pt>
              </c:strCache>
            </c:strRef>
          </c:cat>
          <c:val>
            <c:numRef>
              <c:f>'EXTENSIVO 2 VIVIENDA AUTORIZADA'!$H$39:$H$45</c:f>
              <c:numCache>
                <c:formatCode>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98.634497206703912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321728"/>
        <c:axId val="97323648"/>
        <c:axId val="0"/>
      </c:bar3DChart>
      <c:catAx>
        <c:axId val="9732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Municipios</a:t>
                </a:r>
              </a:p>
            </c:rich>
          </c:tx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97323648"/>
        <c:crosses val="autoZero"/>
        <c:auto val="1"/>
        <c:lblAlgn val="ctr"/>
        <c:lblOffset val="100"/>
        <c:noMultiLvlLbl val="0"/>
      </c:catAx>
      <c:valAx>
        <c:axId val="97323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Porcentaje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321728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600"/>
              <a:t>Indicador Extensivo 3</a:t>
            </a:r>
          </a:p>
          <a:p>
            <a:pPr>
              <a:defRPr/>
            </a:pPr>
            <a:r>
              <a:rPr lang="es-MX" sz="1600"/>
              <a:t>Desalojos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'EXTENSIVO 3 DESALOJOS'!$B$27</c:f>
              <c:strCache>
                <c:ptCount val="1"/>
              </c:strCache>
            </c:strRef>
          </c:tx>
          <c:invertIfNegative val="0"/>
          <c:cat>
            <c:strRef>
              <c:f>'EXTENSIVO 3 DESALOJOS'!$A$28:$A$34</c:f>
              <c:strCache>
                <c:ptCount val="7"/>
                <c:pt idx="0">
                  <c:v>CUERNAVACA</c:v>
                </c:pt>
                <c:pt idx="1">
                  <c:v>EMILIANO ZAPATA</c:v>
                </c:pt>
                <c:pt idx="2">
                  <c:v>HUITZILAC</c:v>
                </c:pt>
                <c:pt idx="3">
                  <c:v>JIUTEPEC</c:v>
                </c:pt>
                <c:pt idx="4">
                  <c:v>TEMIXCO</c:v>
                </c:pt>
                <c:pt idx="5">
                  <c:v>TEPOZTLÁN</c:v>
                </c:pt>
                <c:pt idx="6">
                  <c:v>XOCHITEPEC</c:v>
                </c:pt>
              </c:strCache>
            </c:strRef>
          </c:cat>
          <c:val>
            <c:numRef>
              <c:f>'EXTENSIVO 3 DESALOJOS'!$B$28:$B$34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tx>
            <c:strRef>
              <c:f>'EXTENSIVO 3 DESALOJOS'!$E$27</c:f>
              <c:strCache>
                <c:ptCount val="1"/>
                <c:pt idx="0">
                  <c:v>EI3M*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'EXTENSIVO 3 DESALOJOS'!$A$28:$A$34</c:f>
              <c:strCache>
                <c:ptCount val="7"/>
                <c:pt idx="0">
                  <c:v>CUERNAVACA</c:v>
                </c:pt>
                <c:pt idx="1">
                  <c:v>EMILIANO ZAPATA</c:v>
                </c:pt>
                <c:pt idx="2">
                  <c:v>HUITZILAC</c:v>
                </c:pt>
                <c:pt idx="3">
                  <c:v>JIUTEPEC</c:v>
                </c:pt>
                <c:pt idx="4">
                  <c:v>TEMIXCO</c:v>
                </c:pt>
                <c:pt idx="5">
                  <c:v>TEPOZTLÁN</c:v>
                </c:pt>
                <c:pt idx="6">
                  <c:v>XOCHITEPEC</c:v>
                </c:pt>
              </c:strCache>
            </c:strRef>
          </c:cat>
          <c:val>
            <c:numRef>
              <c:f>'EXTENSIVO 3 DESALOJOS'!$E$28:$E$34</c:f>
              <c:numCache>
                <c:formatCode>#,##0.00</c:formatCode>
                <c:ptCount val="7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0.5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'EXTENSIVO 3 DESALOJOS'!$F$27</c:f>
              <c:strCache>
                <c:ptCount val="1"/>
                <c:pt idx="0">
                  <c:v>EI3H*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8409090909090908E-2"/>
                  <c:y val="-6.23635796694730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6515151515151516E-2"/>
                  <c:y val="-6.23635796694730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0833333333333332E-2"/>
                  <c:y val="-6.23635796694730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462121212121212E-2"/>
                  <c:y val="-6.23635796694730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2727272727272728E-2"/>
                  <c:y val="-9.35453695042095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'EXTENSIVO 3 DESALOJOS'!$A$28:$A$34</c:f>
              <c:strCache>
                <c:ptCount val="7"/>
                <c:pt idx="0">
                  <c:v>CUERNAVACA</c:v>
                </c:pt>
                <c:pt idx="1">
                  <c:v>EMILIANO ZAPATA</c:v>
                </c:pt>
                <c:pt idx="2">
                  <c:v>HUITZILAC</c:v>
                </c:pt>
                <c:pt idx="3">
                  <c:v>JIUTEPEC</c:v>
                </c:pt>
                <c:pt idx="4">
                  <c:v>TEMIXCO</c:v>
                </c:pt>
                <c:pt idx="5">
                  <c:v>TEPOZTLÁN</c:v>
                </c:pt>
                <c:pt idx="6">
                  <c:v>XOCHITEPEC</c:v>
                </c:pt>
              </c:strCache>
            </c:strRef>
          </c:cat>
          <c:val>
            <c:numRef>
              <c:f>'EXTENSIVO 3 DESALOJOS'!$F$28:$F$34</c:f>
              <c:numCache>
                <c:formatCode>#,##0.00</c:formatCode>
                <c:ptCount val="7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3.5</c:v>
                </c:pt>
                <c:pt idx="4">
                  <c:v>0.5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385856"/>
        <c:axId val="97388032"/>
        <c:axId val="0"/>
      </c:bar3DChart>
      <c:catAx>
        <c:axId val="9738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Municipios</a:t>
                </a:r>
              </a:p>
            </c:rich>
          </c:tx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97388032"/>
        <c:crosses val="autoZero"/>
        <c:auto val="1"/>
        <c:lblAlgn val="ctr"/>
        <c:lblOffset val="100"/>
        <c:noMultiLvlLbl val="0"/>
      </c:catAx>
      <c:valAx>
        <c:axId val="973880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Porcentaje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385856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600"/>
              <a:t>Indicador Extensivo 4</a:t>
            </a:r>
          </a:p>
          <a:p>
            <a:pPr>
              <a:defRPr/>
            </a:pPr>
            <a:r>
              <a:rPr lang="es-MX" sz="1600"/>
              <a:t>Relación precio tierra</a:t>
            </a:r>
            <a:r>
              <a:rPr lang="es-MX" sz="1600" baseline="0"/>
              <a:t> - ingreso</a:t>
            </a:r>
            <a:endParaRPr lang="es-MX"/>
          </a:p>
        </c:rich>
      </c:tx>
      <c:layout>
        <c:manualLayout>
          <c:xMode val="edge"/>
          <c:yMode val="edge"/>
          <c:x val="0.31227077865266839"/>
          <c:y val="2.7777777777777776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'EXTENSIVO 4 R. PR. TIERRA-INGR'!$B$27</c:f>
              <c:strCache>
                <c:ptCount val="1"/>
              </c:strCache>
            </c:strRef>
          </c:tx>
          <c:invertIfNegative val="0"/>
          <c:cat>
            <c:strRef>
              <c:f>'EXTENSIVO 4 R. PR. TIERRA-INGR'!$A$28:$A$34</c:f>
              <c:strCache>
                <c:ptCount val="7"/>
                <c:pt idx="0">
                  <c:v>CUERNAVACA</c:v>
                </c:pt>
                <c:pt idx="1">
                  <c:v>EMILIANO ZAPATA</c:v>
                </c:pt>
                <c:pt idx="2">
                  <c:v>HUITZILAC</c:v>
                </c:pt>
                <c:pt idx="3">
                  <c:v>JIUTEPEC</c:v>
                </c:pt>
                <c:pt idx="4">
                  <c:v>TEMIXCO</c:v>
                </c:pt>
                <c:pt idx="5">
                  <c:v>TEPOZTLÁN</c:v>
                </c:pt>
                <c:pt idx="6">
                  <c:v>XOCHITEPEC</c:v>
                </c:pt>
              </c:strCache>
            </c:strRef>
          </c:cat>
          <c:val>
            <c:numRef>
              <c:f>'EXTENSIVO 4 R. PR. TIERRA-INGR'!$B$28:$B$34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tx>
            <c:strRef>
              <c:f>'EXTENSIVO 4 R. PR. TIERRA-INGR'!$F$27</c:f>
              <c:strCache>
                <c:ptCount val="1"/>
                <c:pt idx="0">
                  <c:v>EI4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'EXTENSIVO 4 R. PR. TIERRA-INGR'!$A$28:$A$34</c:f>
              <c:strCache>
                <c:ptCount val="7"/>
                <c:pt idx="0">
                  <c:v>CUERNAVACA</c:v>
                </c:pt>
                <c:pt idx="1">
                  <c:v>EMILIANO ZAPATA</c:v>
                </c:pt>
                <c:pt idx="2">
                  <c:v>HUITZILAC</c:v>
                </c:pt>
                <c:pt idx="3">
                  <c:v>JIUTEPEC</c:v>
                </c:pt>
                <c:pt idx="4">
                  <c:v>TEMIXCO</c:v>
                </c:pt>
                <c:pt idx="5">
                  <c:v>TEPOZTLÁN</c:v>
                </c:pt>
                <c:pt idx="6">
                  <c:v>XOCHITEPEC</c:v>
                </c:pt>
              </c:strCache>
            </c:strRef>
          </c:cat>
          <c:val>
            <c:numRef>
              <c:f>'EXTENSIVO 4 R. PR. TIERRA-INGR'!$F$28:$F$34</c:f>
              <c:numCache>
                <c:formatCode>#,##0.00</c:formatCode>
                <c:ptCount val="7"/>
                <c:pt idx="0">
                  <c:v>0.68929103966788641</c:v>
                </c:pt>
                <c:pt idx="1">
                  <c:v>0.28028673332819476</c:v>
                </c:pt>
                <c:pt idx="2">
                  <c:v>0.41666666666666669</c:v>
                </c:pt>
                <c:pt idx="3">
                  <c:v>0.25092276848108919</c:v>
                </c:pt>
                <c:pt idx="4">
                  <c:v>0.49144299457840085</c:v>
                </c:pt>
                <c:pt idx="5">
                  <c:v>0.63662436297774672</c:v>
                </c:pt>
                <c:pt idx="6">
                  <c:v>0.36913138770331066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493376"/>
        <c:axId val="97495296"/>
        <c:axId val="0"/>
      </c:bar3DChart>
      <c:catAx>
        <c:axId val="97493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Municipios</a:t>
                </a:r>
              </a:p>
            </c:rich>
          </c:tx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97495296"/>
        <c:crosses val="autoZero"/>
        <c:auto val="1"/>
        <c:lblAlgn val="ctr"/>
        <c:lblOffset val="100"/>
        <c:noMultiLvlLbl val="0"/>
      </c:catAx>
      <c:valAx>
        <c:axId val="97495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800" b="1" i="0" baseline="0">
                    <a:effectLst/>
                  </a:rPr>
                  <a:t>Relación entre mediana del precio de 1 m2 y mediana del ingreso doméstico mensual.</a:t>
                </a:r>
                <a:endParaRPr lang="es-MX" sz="8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 sz="8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493376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600"/>
              <a:t>Indicador</a:t>
            </a:r>
            <a:r>
              <a:rPr lang="es-MX" sz="1600" baseline="0"/>
              <a:t> Extensivo 5</a:t>
            </a:r>
          </a:p>
          <a:p>
            <a:pPr>
              <a:defRPr/>
            </a:pPr>
            <a:r>
              <a:rPr lang="es-MX" sz="1600" baseline="0"/>
              <a:t>Prevalencia de VIH</a:t>
            </a:r>
            <a:endParaRPr lang="es-MX" sz="16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'EXTENSIVO 5 PREVALENCIA DEL VIH'!$B$25</c:f>
              <c:strCache>
                <c:ptCount val="1"/>
              </c:strCache>
            </c:strRef>
          </c:tx>
          <c:invertIfNegative val="0"/>
          <c:cat>
            <c:strRef>
              <c:f>'EXTENSIVO 5 PREVALENCIA DEL VIH'!$A$26:$A$32</c:f>
              <c:strCache>
                <c:ptCount val="7"/>
                <c:pt idx="0">
                  <c:v>CUERNAVACA</c:v>
                </c:pt>
                <c:pt idx="1">
                  <c:v>EMILIANO ZAPATA</c:v>
                </c:pt>
                <c:pt idx="2">
                  <c:v>HUITZILAC</c:v>
                </c:pt>
                <c:pt idx="3">
                  <c:v>JIUTEPEC</c:v>
                </c:pt>
                <c:pt idx="4">
                  <c:v>TEMIXCO</c:v>
                </c:pt>
                <c:pt idx="5">
                  <c:v>TEPOZTLÁN</c:v>
                </c:pt>
                <c:pt idx="6">
                  <c:v>XOCHITEPEC</c:v>
                </c:pt>
              </c:strCache>
            </c:strRef>
          </c:cat>
          <c:val>
            <c:numRef>
              <c:f>'EXTENSIVO 5 PREVALENCIA DEL VIH'!$B$26:$B$32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tx>
            <c:strRef>
              <c:f>'EXTENSIVO 5 PREVALENCIA DEL VIH'!$E$25</c:f>
              <c:strCache>
                <c:ptCount val="1"/>
                <c:pt idx="0">
                  <c:v>EI5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'EXTENSIVO 5 PREVALENCIA DEL VIH'!$A$26:$A$32</c:f>
              <c:strCache>
                <c:ptCount val="7"/>
                <c:pt idx="0">
                  <c:v>CUERNAVACA</c:v>
                </c:pt>
                <c:pt idx="1">
                  <c:v>EMILIANO ZAPATA</c:v>
                </c:pt>
                <c:pt idx="2">
                  <c:v>HUITZILAC</c:v>
                </c:pt>
                <c:pt idx="3">
                  <c:v>JIUTEPEC</c:v>
                </c:pt>
                <c:pt idx="4">
                  <c:v>TEMIXCO</c:v>
                </c:pt>
                <c:pt idx="5">
                  <c:v>TEPOZTLÁN</c:v>
                </c:pt>
                <c:pt idx="6">
                  <c:v>XOCHITEPEC</c:v>
                </c:pt>
              </c:strCache>
            </c:strRef>
          </c:cat>
          <c:val>
            <c:numRef>
              <c:f>'EXTENSIVO 5 PREVALENCIA DEL VIH'!$E$26:$E$32</c:f>
              <c:numCache>
                <c:formatCode>#,##0.00</c:formatCode>
                <c:ptCount val="7"/>
                <c:pt idx="0">
                  <c:v>0.1863684771033014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0.12594458438287154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8527872"/>
        <c:axId val="98530048"/>
        <c:axId val="0"/>
      </c:bar3DChart>
      <c:catAx>
        <c:axId val="9852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Municipios</a:t>
                </a:r>
              </a:p>
            </c:rich>
          </c:tx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98530048"/>
        <c:crosses val="autoZero"/>
        <c:auto val="1"/>
        <c:lblAlgn val="ctr"/>
        <c:lblOffset val="100"/>
        <c:noMultiLvlLbl val="0"/>
      </c:catAx>
      <c:valAx>
        <c:axId val="98530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Porcentaje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8527872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600"/>
              <a:t>Indicador Extensivo 6</a:t>
            </a:r>
          </a:p>
          <a:p>
            <a:pPr>
              <a:defRPr/>
            </a:pPr>
            <a:r>
              <a:rPr lang="es-MX" sz="1600"/>
              <a:t>Porcentaje de población femenina y masculina</a:t>
            </a:r>
          </a:p>
          <a:p>
            <a:pPr>
              <a:defRPr/>
            </a:pPr>
            <a:r>
              <a:rPr lang="es-MX" sz="1600"/>
              <a:t>en educación primaria</a:t>
            </a:r>
          </a:p>
          <a:p>
            <a:pPr>
              <a:defRPr/>
            </a:pPr>
            <a:endParaRPr lang="es-MX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'ENTENSIVO 6 MATRÍCULA ESCOLAR'!$B$68</c:f>
              <c:strCache>
                <c:ptCount val="1"/>
              </c:strCache>
            </c:strRef>
          </c:tx>
          <c:invertIfNegative val="0"/>
          <c:cat>
            <c:strRef>
              <c:f>'ENTENSIVO 6 MATRÍCULA ESCOLAR'!$A$69:$A$75</c:f>
              <c:strCache>
                <c:ptCount val="7"/>
                <c:pt idx="0">
                  <c:v>CUERNAVACA</c:v>
                </c:pt>
                <c:pt idx="1">
                  <c:v>EMILIANO ZAPATA</c:v>
                </c:pt>
                <c:pt idx="2">
                  <c:v>HUITZILAC</c:v>
                </c:pt>
                <c:pt idx="3">
                  <c:v>JIUTEPEC</c:v>
                </c:pt>
                <c:pt idx="4">
                  <c:v>TEMIXCO</c:v>
                </c:pt>
                <c:pt idx="5">
                  <c:v>TEPOZTLÁN</c:v>
                </c:pt>
                <c:pt idx="6">
                  <c:v>XOCHITEPEC</c:v>
                </c:pt>
              </c:strCache>
            </c:strRef>
          </c:cat>
          <c:val>
            <c:numRef>
              <c:f>'ENTENSIVO 6 MATRÍCULA ESCOLAR'!$B$69:$B$75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tx>
            <c:strRef>
              <c:f>'ENTENSIVO 6 MATRÍCULA ESCOLAR'!$K$68</c:f>
              <c:strCache>
                <c:ptCount val="1"/>
                <c:pt idx="0">
                  <c:v>EI6FEP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'ENTENSIVO 6 MATRÍCULA ESCOLAR'!$A$69:$A$75</c:f>
              <c:strCache>
                <c:ptCount val="7"/>
                <c:pt idx="0">
                  <c:v>CUERNAVACA</c:v>
                </c:pt>
                <c:pt idx="1">
                  <c:v>EMILIANO ZAPATA</c:v>
                </c:pt>
                <c:pt idx="2">
                  <c:v>HUITZILAC</c:v>
                </c:pt>
                <c:pt idx="3">
                  <c:v>JIUTEPEC</c:v>
                </c:pt>
                <c:pt idx="4">
                  <c:v>TEMIXCO</c:v>
                </c:pt>
                <c:pt idx="5">
                  <c:v>TEPOZTLÁN</c:v>
                </c:pt>
                <c:pt idx="6">
                  <c:v>XOCHITEPEC</c:v>
                </c:pt>
              </c:strCache>
            </c:strRef>
          </c:cat>
          <c:val>
            <c:numRef>
              <c:f>'ENTENSIVO 6 MATRÍCULA ESCOLAR'!$K$69:$K$75</c:f>
              <c:numCache>
                <c:formatCode>0.00</c:formatCode>
                <c:ptCount val="7"/>
                <c:pt idx="0">
                  <c:v>49.116874165338388</c:v>
                </c:pt>
                <c:pt idx="1">
                  <c:v>48.814798404962339</c:v>
                </c:pt>
                <c:pt idx="2">
                  <c:v>47.292069632495163</c:v>
                </c:pt>
                <c:pt idx="3">
                  <c:v>48.778629185893905</c:v>
                </c:pt>
                <c:pt idx="4">
                  <c:v>49.571345539087474</c:v>
                </c:pt>
                <c:pt idx="5">
                  <c:v>50.383568423657508</c:v>
                </c:pt>
                <c:pt idx="6">
                  <c:v>49.003028773346799</c:v>
                </c:pt>
              </c:numCache>
            </c:numRef>
          </c:val>
        </c:ser>
        <c:ser>
          <c:idx val="2"/>
          <c:order val="2"/>
          <c:tx>
            <c:strRef>
              <c:f>'ENTENSIVO 6 MATRÍCULA ESCOLAR'!$L$68</c:f>
              <c:strCache>
                <c:ptCount val="1"/>
                <c:pt idx="0">
                  <c:v>EI6MEP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'ENTENSIVO 6 MATRÍCULA ESCOLAR'!$A$69:$A$75</c:f>
              <c:strCache>
                <c:ptCount val="7"/>
                <c:pt idx="0">
                  <c:v>CUERNAVACA</c:v>
                </c:pt>
                <c:pt idx="1">
                  <c:v>EMILIANO ZAPATA</c:v>
                </c:pt>
                <c:pt idx="2">
                  <c:v>HUITZILAC</c:v>
                </c:pt>
                <c:pt idx="3">
                  <c:v>JIUTEPEC</c:v>
                </c:pt>
                <c:pt idx="4">
                  <c:v>TEMIXCO</c:v>
                </c:pt>
                <c:pt idx="5">
                  <c:v>TEPOZTLÁN</c:v>
                </c:pt>
                <c:pt idx="6">
                  <c:v>XOCHITEPEC</c:v>
                </c:pt>
              </c:strCache>
            </c:strRef>
          </c:cat>
          <c:val>
            <c:numRef>
              <c:f>'ENTENSIVO 6 MATRÍCULA ESCOLAR'!$L$69:$L$75</c:f>
              <c:numCache>
                <c:formatCode>0.00</c:formatCode>
                <c:ptCount val="7"/>
                <c:pt idx="0">
                  <c:v>50.883125834661612</c:v>
                </c:pt>
                <c:pt idx="1">
                  <c:v>51.185201595037668</c:v>
                </c:pt>
                <c:pt idx="2">
                  <c:v>52.707930367504844</c:v>
                </c:pt>
                <c:pt idx="3">
                  <c:v>51.221370814106095</c:v>
                </c:pt>
                <c:pt idx="4">
                  <c:v>50.428654460912526</c:v>
                </c:pt>
                <c:pt idx="5">
                  <c:v>49.616431576342492</c:v>
                </c:pt>
                <c:pt idx="6">
                  <c:v>50.996971226653208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034624"/>
        <c:axId val="99036544"/>
        <c:axId val="0"/>
      </c:bar3DChart>
      <c:catAx>
        <c:axId val="9903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Municipios</a:t>
                </a:r>
              </a:p>
            </c:rich>
          </c:tx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99036544"/>
        <c:crosses val="autoZero"/>
        <c:auto val="1"/>
        <c:lblAlgn val="ctr"/>
        <c:lblOffset val="100"/>
        <c:noMultiLvlLbl val="0"/>
      </c:catAx>
      <c:valAx>
        <c:axId val="99036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Porcentaje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9034624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600"/>
              <a:t>Indicador Extensivo 6</a:t>
            </a:r>
          </a:p>
          <a:p>
            <a:pPr>
              <a:defRPr/>
            </a:pPr>
            <a:r>
              <a:rPr lang="es-MX" sz="1600"/>
              <a:t>Porcentaje de población masculina </a:t>
            </a:r>
          </a:p>
          <a:p>
            <a:pPr>
              <a:defRPr/>
            </a:pPr>
            <a:r>
              <a:rPr lang="es-MX" sz="1600"/>
              <a:t>en educación secundaria.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'ENTENSIVO 6 MATRÍCULA ESCOLAR'!$B$68</c:f>
              <c:strCache>
                <c:ptCount val="1"/>
              </c:strCache>
            </c:strRef>
          </c:tx>
          <c:invertIfNegative val="0"/>
          <c:cat>
            <c:strRef>
              <c:f>'ENTENSIVO 6 MATRÍCULA ESCOLAR'!$A$69:$A$75</c:f>
              <c:strCache>
                <c:ptCount val="7"/>
                <c:pt idx="0">
                  <c:v>CUERNAVACA</c:v>
                </c:pt>
                <c:pt idx="1">
                  <c:v>EMILIANO ZAPATA</c:v>
                </c:pt>
                <c:pt idx="2">
                  <c:v>HUITZILAC</c:v>
                </c:pt>
                <c:pt idx="3">
                  <c:v>JIUTEPEC</c:v>
                </c:pt>
                <c:pt idx="4">
                  <c:v>TEMIXCO</c:v>
                </c:pt>
                <c:pt idx="5">
                  <c:v>TEPOZTLÁN</c:v>
                </c:pt>
                <c:pt idx="6">
                  <c:v>XOCHITEPEC</c:v>
                </c:pt>
              </c:strCache>
            </c:strRef>
          </c:cat>
          <c:val>
            <c:numRef>
              <c:f>'ENTENSIVO 6 MATRÍCULA ESCOLAR'!$B$69:$B$75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tx>
            <c:strRef>
              <c:f>'ENTENSIVO 6 MATRÍCULA ESCOLAR'!$M$68</c:f>
              <c:strCache>
                <c:ptCount val="1"/>
                <c:pt idx="0">
                  <c:v>EI6FES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'ENTENSIVO 6 MATRÍCULA ESCOLAR'!$A$69:$A$75</c:f>
              <c:strCache>
                <c:ptCount val="7"/>
                <c:pt idx="0">
                  <c:v>CUERNAVACA</c:v>
                </c:pt>
                <c:pt idx="1">
                  <c:v>EMILIANO ZAPATA</c:v>
                </c:pt>
                <c:pt idx="2">
                  <c:v>HUITZILAC</c:v>
                </c:pt>
                <c:pt idx="3">
                  <c:v>JIUTEPEC</c:v>
                </c:pt>
                <c:pt idx="4">
                  <c:v>TEMIXCO</c:v>
                </c:pt>
                <c:pt idx="5">
                  <c:v>TEPOZTLÁN</c:v>
                </c:pt>
                <c:pt idx="6">
                  <c:v>XOCHITEPEC</c:v>
                </c:pt>
              </c:strCache>
            </c:strRef>
          </c:cat>
          <c:val>
            <c:numRef>
              <c:f>'ENTENSIVO 6 MATRÍCULA ESCOLAR'!$M$69:$M$75</c:f>
              <c:numCache>
                <c:formatCode>0.00</c:formatCode>
                <c:ptCount val="7"/>
                <c:pt idx="0">
                  <c:v>51.662707838479818</c:v>
                </c:pt>
                <c:pt idx="1">
                  <c:v>46.756282875511396</c:v>
                </c:pt>
                <c:pt idx="2">
                  <c:v>48.863636363636367</c:v>
                </c:pt>
                <c:pt idx="3">
                  <c:v>50.178840361445786</c:v>
                </c:pt>
                <c:pt idx="4">
                  <c:v>50.151921358355679</c:v>
                </c:pt>
                <c:pt idx="5">
                  <c:v>48.18181818181818</c:v>
                </c:pt>
                <c:pt idx="6">
                  <c:v>50.607416879795394</c:v>
                </c:pt>
              </c:numCache>
            </c:numRef>
          </c:val>
        </c:ser>
        <c:ser>
          <c:idx val="2"/>
          <c:order val="2"/>
          <c:tx>
            <c:strRef>
              <c:f>'ENTENSIVO 6 MATRÍCULA ESCOLAR'!$N$68</c:f>
              <c:strCache>
                <c:ptCount val="1"/>
                <c:pt idx="0">
                  <c:v>EI6MES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'ENTENSIVO 6 MATRÍCULA ESCOLAR'!$A$69:$A$75</c:f>
              <c:strCache>
                <c:ptCount val="7"/>
                <c:pt idx="0">
                  <c:v>CUERNAVACA</c:v>
                </c:pt>
                <c:pt idx="1">
                  <c:v>EMILIANO ZAPATA</c:v>
                </c:pt>
                <c:pt idx="2">
                  <c:v>HUITZILAC</c:v>
                </c:pt>
                <c:pt idx="3">
                  <c:v>JIUTEPEC</c:v>
                </c:pt>
                <c:pt idx="4">
                  <c:v>TEMIXCO</c:v>
                </c:pt>
                <c:pt idx="5">
                  <c:v>TEPOZTLÁN</c:v>
                </c:pt>
                <c:pt idx="6">
                  <c:v>XOCHITEPEC</c:v>
                </c:pt>
              </c:strCache>
            </c:strRef>
          </c:cat>
          <c:val>
            <c:numRef>
              <c:f>'ENTENSIVO 6 MATRÍCULA ESCOLAR'!$N$69:$N$75</c:f>
              <c:numCache>
                <c:formatCode>0.00</c:formatCode>
                <c:ptCount val="7"/>
                <c:pt idx="0">
                  <c:v>48.337292161520189</c:v>
                </c:pt>
                <c:pt idx="1">
                  <c:v>53.243717124488597</c:v>
                </c:pt>
                <c:pt idx="2">
                  <c:v>51.136363636363633</c:v>
                </c:pt>
                <c:pt idx="3">
                  <c:v>49.821159638554221</c:v>
                </c:pt>
                <c:pt idx="4">
                  <c:v>49.848078641644328</c:v>
                </c:pt>
                <c:pt idx="5">
                  <c:v>51.81818181818182</c:v>
                </c:pt>
                <c:pt idx="6">
                  <c:v>49.392583120204606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075584"/>
        <c:axId val="99077504"/>
        <c:axId val="0"/>
      </c:bar3DChart>
      <c:catAx>
        <c:axId val="9907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Municipios</a:t>
                </a:r>
              </a:p>
            </c:rich>
          </c:tx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99077504"/>
        <c:crosses val="autoZero"/>
        <c:auto val="1"/>
        <c:lblAlgn val="ctr"/>
        <c:lblOffset val="100"/>
        <c:noMultiLvlLbl val="0"/>
      </c:catAx>
      <c:valAx>
        <c:axId val="99077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Porcentaje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9075584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600" b="1" i="0" baseline="0">
                <a:effectLst/>
              </a:rPr>
              <a:t>Indicador Extensivo 6</a:t>
            </a:r>
            <a:endParaRPr lang="es-MX" sz="1600">
              <a:effectLst/>
            </a:endParaRPr>
          </a:p>
          <a:p>
            <a:pPr>
              <a:defRPr/>
            </a:pPr>
            <a:r>
              <a:rPr lang="es-MX" sz="1600" b="1" i="0" baseline="0">
                <a:effectLst/>
              </a:rPr>
              <a:t>Porcentaje de población femenina y masculina</a:t>
            </a:r>
            <a:endParaRPr lang="es-MX" sz="1600">
              <a:effectLst/>
            </a:endParaRPr>
          </a:p>
          <a:p>
            <a:pPr>
              <a:defRPr/>
            </a:pPr>
            <a:r>
              <a:rPr lang="es-MX" sz="1600" b="1" i="0" baseline="0">
                <a:effectLst/>
              </a:rPr>
              <a:t>en educación media superior</a:t>
            </a:r>
            <a:endParaRPr lang="es-MX" sz="1600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'ENTENSIVO 6 MATRÍCULA ESCOLAR'!$B$68</c:f>
              <c:strCache>
                <c:ptCount val="1"/>
              </c:strCache>
            </c:strRef>
          </c:tx>
          <c:invertIfNegative val="0"/>
          <c:cat>
            <c:strRef>
              <c:f>'ENTENSIVO 6 MATRÍCULA ESCOLAR'!$A$69:$A$75</c:f>
              <c:strCache>
                <c:ptCount val="7"/>
                <c:pt idx="0">
                  <c:v>CUERNAVACA</c:v>
                </c:pt>
                <c:pt idx="1">
                  <c:v>EMILIANO ZAPATA</c:v>
                </c:pt>
                <c:pt idx="2">
                  <c:v>HUITZILAC</c:v>
                </c:pt>
                <c:pt idx="3">
                  <c:v>JIUTEPEC</c:v>
                </c:pt>
                <c:pt idx="4">
                  <c:v>TEMIXCO</c:v>
                </c:pt>
                <c:pt idx="5">
                  <c:v>TEPOZTLÁN</c:v>
                </c:pt>
                <c:pt idx="6">
                  <c:v>XOCHITEPEC</c:v>
                </c:pt>
              </c:strCache>
            </c:strRef>
          </c:cat>
          <c:val>
            <c:numRef>
              <c:f>'ENTENSIVO 6 MATRÍCULA ESCOLAR'!$B$69:$B$75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tx>
            <c:strRef>
              <c:f>'ENTENSIVO 6 MATRÍCULA ESCOLAR'!$O$68</c:f>
              <c:strCache>
                <c:ptCount val="1"/>
                <c:pt idx="0">
                  <c:v>EI6FEMS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'ENTENSIVO 6 MATRÍCULA ESCOLAR'!$A$69:$A$75</c:f>
              <c:strCache>
                <c:ptCount val="7"/>
                <c:pt idx="0">
                  <c:v>CUERNAVACA</c:v>
                </c:pt>
                <c:pt idx="1">
                  <c:v>EMILIANO ZAPATA</c:v>
                </c:pt>
                <c:pt idx="2">
                  <c:v>HUITZILAC</c:v>
                </c:pt>
                <c:pt idx="3">
                  <c:v>JIUTEPEC</c:v>
                </c:pt>
                <c:pt idx="4">
                  <c:v>TEMIXCO</c:v>
                </c:pt>
                <c:pt idx="5">
                  <c:v>TEPOZTLÁN</c:v>
                </c:pt>
                <c:pt idx="6">
                  <c:v>XOCHITEPEC</c:v>
                </c:pt>
              </c:strCache>
            </c:strRef>
          </c:cat>
          <c:val>
            <c:numRef>
              <c:f>'ENTENSIVO 6 MATRÍCULA ESCOLAR'!$O$69:$O$75</c:f>
              <c:numCache>
                <c:formatCode>0.00</c:formatCode>
                <c:ptCount val="7"/>
                <c:pt idx="0">
                  <c:v>53.744516957312506</c:v>
                </c:pt>
                <c:pt idx="1">
                  <c:v>45.4254638515675</c:v>
                </c:pt>
                <c:pt idx="2">
                  <c:v>51.149425287356323</c:v>
                </c:pt>
                <c:pt idx="3">
                  <c:v>49.106711733462092</c:v>
                </c:pt>
                <c:pt idx="4">
                  <c:v>51.604434072345398</c:v>
                </c:pt>
                <c:pt idx="5">
                  <c:v>42.654028436018962</c:v>
                </c:pt>
                <c:pt idx="6">
                  <c:v>51.055356431700517</c:v>
                </c:pt>
              </c:numCache>
            </c:numRef>
          </c:val>
        </c:ser>
        <c:ser>
          <c:idx val="2"/>
          <c:order val="2"/>
          <c:tx>
            <c:strRef>
              <c:f>'ENTENSIVO 6 MATRÍCULA ESCOLAR'!$P$68</c:f>
              <c:strCache>
                <c:ptCount val="1"/>
                <c:pt idx="0">
                  <c:v>EI6MEMS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'ENTENSIVO 6 MATRÍCULA ESCOLAR'!$A$69:$A$75</c:f>
              <c:strCache>
                <c:ptCount val="7"/>
                <c:pt idx="0">
                  <c:v>CUERNAVACA</c:v>
                </c:pt>
                <c:pt idx="1">
                  <c:v>EMILIANO ZAPATA</c:v>
                </c:pt>
                <c:pt idx="2">
                  <c:v>HUITZILAC</c:v>
                </c:pt>
                <c:pt idx="3">
                  <c:v>JIUTEPEC</c:v>
                </c:pt>
                <c:pt idx="4">
                  <c:v>TEMIXCO</c:v>
                </c:pt>
                <c:pt idx="5">
                  <c:v>TEPOZTLÁN</c:v>
                </c:pt>
                <c:pt idx="6">
                  <c:v>XOCHITEPEC</c:v>
                </c:pt>
              </c:strCache>
            </c:strRef>
          </c:cat>
          <c:val>
            <c:numRef>
              <c:f>'ENTENSIVO 6 MATRÍCULA ESCOLAR'!$P$69:$P$75</c:f>
              <c:numCache>
                <c:formatCode>0.00</c:formatCode>
                <c:ptCount val="7"/>
                <c:pt idx="0">
                  <c:v>46.255483042687494</c:v>
                </c:pt>
                <c:pt idx="1">
                  <c:v>54.574536148432507</c:v>
                </c:pt>
                <c:pt idx="2">
                  <c:v>48.850574712643677</c:v>
                </c:pt>
                <c:pt idx="3">
                  <c:v>50.893288266537908</c:v>
                </c:pt>
                <c:pt idx="4">
                  <c:v>48.395565927654609</c:v>
                </c:pt>
                <c:pt idx="5">
                  <c:v>57.345971563981045</c:v>
                </c:pt>
                <c:pt idx="6">
                  <c:v>48.944643568299483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519488"/>
        <c:axId val="99521664"/>
        <c:axId val="0"/>
      </c:bar3DChart>
      <c:catAx>
        <c:axId val="99519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Municipios</a:t>
                </a:r>
              </a:p>
            </c:rich>
          </c:tx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99521664"/>
        <c:crosses val="autoZero"/>
        <c:auto val="1"/>
        <c:lblAlgn val="ctr"/>
        <c:lblOffset val="100"/>
        <c:noMultiLvlLbl val="0"/>
      </c:catAx>
      <c:valAx>
        <c:axId val="99521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Porcentaje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9519488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600" b="1" i="0" baseline="0">
                <a:effectLst/>
              </a:rPr>
              <a:t>Indicador Extensivo 6</a:t>
            </a:r>
            <a:endParaRPr lang="es-MX" sz="1600">
              <a:effectLst/>
            </a:endParaRPr>
          </a:p>
          <a:p>
            <a:pPr>
              <a:defRPr/>
            </a:pPr>
            <a:r>
              <a:rPr lang="es-MX" sz="1600" b="1" i="0" baseline="0">
                <a:effectLst/>
              </a:rPr>
              <a:t>Porcentaje de población femenina y masculina</a:t>
            </a:r>
            <a:endParaRPr lang="es-MX" sz="1600">
              <a:effectLst/>
            </a:endParaRPr>
          </a:p>
          <a:p>
            <a:pPr>
              <a:defRPr/>
            </a:pPr>
            <a:r>
              <a:rPr lang="es-MX" sz="1600" b="1" i="0" baseline="0">
                <a:effectLst/>
              </a:rPr>
              <a:t>en educación superior</a:t>
            </a:r>
            <a:endParaRPr lang="es-MX" sz="1600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'ENTENSIVO 6 MATRÍCULA ESCOLAR'!$B$68</c:f>
              <c:strCache>
                <c:ptCount val="1"/>
              </c:strCache>
            </c:strRef>
          </c:tx>
          <c:invertIfNegative val="0"/>
          <c:cat>
            <c:strRef>
              <c:f>'ENTENSIVO 6 MATRÍCULA ESCOLAR'!$A$69:$A$75</c:f>
              <c:strCache>
                <c:ptCount val="7"/>
                <c:pt idx="0">
                  <c:v>CUERNAVACA</c:v>
                </c:pt>
                <c:pt idx="1">
                  <c:v>EMILIANO ZAPATA</c:v>
                </c:pt>
                <c:pt idx="2">
                  <c:v>HUITZILAC</c:v>
                </c:pt>
                <c:pt idx="3">
                  <c:v>JIUTEPEC</c:v>
                </c:pt>
                <c:pt idx="4">
                  <c:v>TEMIXCO</c:v>
                </c:pt>
                <c:pt idx="5">
                  <c:v>TEPOZTLÁN</c:v>
                </c:pt>
                <c:pt idx="6">
                  <c:v>XOCHITEPEC</c:v>
                </c:pt>
              </c:strCache>
            </c:strRef>
          </c:cat>
          <c:val>
            <c:numRef>
              <c:f>'ENTENSIVO 6 MATRÍCULA ESCOLAR'!$B$69:$B$75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tx>
            <c:strRef>
              <c:f>'ENTENSIVO 6 MATRÍCULA ESCOLAR'!$Q$68</c:f>
              <c:strCache>
                <c:ptCount val="1"/>
                <c:pt idx="0">
                  <c:v>EI6FEL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'ENTENSIVO 6 MATRÍCULA ESCOLAR'!$A$69:$A$75</c:f>
              <c:strCache>
                <c:ptCount val="7"/>
                <c:pt idx="0">
                  <c:v>CUERNAVACA</c:v>
                </c:pt>
                <c:pt idx="1">
                  <c:v>EMILIANO ZAPATA</c:v>
                </c:pt>
                <c:pt idx="2">
                  <c:v>HUITZILAC</c:v>
                </c:pt>
                <c:pt idx="3">
                  <c:v>JIUTEPEC</c:v>
                </c:pt>
                <c:pt idx="4">
                  <c:v>TEMIXCO</c:v>
                </c:pt>
                <c:pt idx="5">
                  <c:v>TEPOZTLÁN</c:v>
                </c:pt>
                <c:pt idx="6">
                  <c:v>XOCHITEPEC</c:v>
                </c:pt>
              </c:strCache>
            </c:strRef>
          </c:cat>
          <c:val>
            <c:numRef>
              <c:f>'ENTENSIVO 6 MATRÍCULA ESCOLAR'!$Q$69:$Q$75</c:f>
              <c:numCache>
                <c:formatCode>0.00</c:formatCode>
                <c:ptCount val="7"/>
                <c:pt idx="0">
                  <c:v>54.601919819311128</c:v>
                </c:pt>
                <c:pt idx="1">
                  <c:v>43.155694879832815</c:v>
                </c:pt>
                <c:pt idx="2">
                  <c:v>0</c:v>
                </c:pt>
                <c:pt idx="3">
                  <c:v>46.494907130017978</c:v>
                </c:pt>
                <c:pt idx="4">
                  <c:v>54.645208485735189</c:v>
                </c:pt>
                <c:pt idx="5">
                  <c:v>67.796610169491515</c:v>
                </c:pt>
                <c:pt idx="6">
                  <c:v>43.02575107296137</c:v>
                </c:pt>
              </c:numCache>
            </c:numRef>
          </c:val>
        </c:ser>
        <c:ser>
          <c:idx val="2"/>
          <c:order val="2"/>
          <c:tx>
            <c:strRef>
              <c:f>'ENTENSIVO 6 MATRÍCULA ESCOLAR'!$R$68</c:f>
              <c:strCache>
                <c:ptCount val="1"/>
                <c:pt idx="0">
                  <c:v>EI6MEL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'ENTENSIVO 6 MATRÍCULA ESCOLAR'!$A$69:$A$75</c:f>
              <c:strCache>
                <c:ptCount val="7"/>
                <c:pt idx="0">
                  <c:v>CUERNAVACA</c:v>
                </c:pt>
                <c:pt idx="1">
                  <c:v>EMILIANO ZAPATA</c:v>
                </c:pt>
                <c:pt idx="2">
                  <c:v>HUITZILAC</c:v>
                </c:pt>
                <c:pt idx="3">
                  <c:v>JIUTEPEC</c:v>
                </c:pt>
                <c:pt idx="4">
                  <c:v>TEMIXCO</c:v>
                </c:pt>
                <c:pt idx="5">
                  <c:v>TEPOZTLÁN</c:v>
                </c:pt>
                <c:pt idx="6">
                  <c:v>XOCHITEPEC</c:v>
                </c:pt>
              </c:strCache>
            </c:strRef>
          </c:cat>
          <c:val>
            <c:numRef>
              <c:f>'ENTENSIVO 6 MATRÍCULA ESCOLAR'!$R$69:$R$75</c:f>
              <c:numCache>
                <c:formatCode>0.00</c:formatCode>
                <c:ptCount val="7"/>
                <c:pt idx="0">
                  <c:v>45.398080180688879</c:v>
                </c:pt>
                <c:pt idx="1">
                  <c:v>56.844305120167192</c:v>
                </c:pt>
                <c:pt idx="2">
                  <c:v>0</c:v>
                </c:pt>
                <c:pt idx="3">
                  <c:v>53.505092869982029</c:v>
                </c:pt>
                <c:pt idx="4">
                  <c:v>45.354791514264811</c:v>
                </c:pt>
                <c:pt idx="5">
                  <c:v>32.20338983050847</c:v>
                </c:pt>
                <c:pt idx="6">
                  <c:v>56.97424892703863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185024"/>
        <c:axId val="99186944"/>
        <c:axId val="0"/>
      </c:bar3DChart>
      <c:catAx>
        <c:axId val="9918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Municipios</a:t>
                </a:r>
              </a:p>
            </c:rich>
          </c:tx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99186944"/>
        <c:crosses val="autoZero"/>
        <c:auto val="1"/>
        <c:lblAlgn val="ctr"/>
        <c:lblOffset val="100"/>
        <c:noMultiLvlLbl val="0"/>
      </c:catAx>
      <c:valAx>
        <c:axId val="99186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Porcentaje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9185024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60960</xdr:rowOff>
    </xdr:from>
    <xdr:to>
      <xdr:col>1</xdr:col>
      <xdr:colOff>253183</xdr:colOff>
      <xdr:row>0</xdr:row>
      <xdr:rowOff>952500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3370" t="8809" r="62903" b="77181"/>
        <a:stretch/>
      </xdr:blipFill>
      <xdr:spPr>
        <a:xfrm>
          <a:off x="15240" y="60960"/>
          <a:ext cx="1552937" cy="891540"/>
        </a:xfrm>
        <a:prstGeom prst="rect">
          <a:avLst/>
        </a:prstGeom>
      </xdr:spPr>
    </xdr:pic>
    <xdr:clientData/>
  </xdr:twoCellAnchor>
  <xdr:twoCellAnchor>
    <xdr:from>
      <xdr:col>1</xdr:col>
      <xdr:colOff>784860</xdr:colOff>
      <xdr:row>14</xdr:row>
      <xdr:rowOff>196038</xdr:rowOff>
    </xdr:from>
    <xdr:to>
      <xdr:col>5</xdr:col>
      <xdr:colOff>15240</xdr:colOff>
      <xdr:row>14</xdr:row>
      <xdr:rowOff>196038</xdr:rowOff>
    </xdr:to>
    <xdr:cxnSp macro="">
      <xdr:nvCxnSpPr>
        <xdr:cNvPr id="4" name="3 Conector recto"/>
        <xdr:cNvCxnSpPr/>
      </xdr:nvCxnSpPr>
      <xdr:spPr>
        <a:xfrm>
          <a:off x="1574569" y="4470165"/>
          <a:ext cx="2389216" cy="0"/>
        </a:xfrm>
        <a:prstGeom prst="line">
          <a:avLst/>
        </a:prstGeom>
        <a:ln w="12700">
          <a:solidFill>
            <a:schemeClr val="tx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784860</xdr:colOff>
      <xdr:row>18</xdr:row>
      <xdr:rowOff>111528</xdr:rowOff>
    </xdr:from>
    <xdr:to>
      <xdr:col>5</xdr:col>
      <xdr:colOff>15240</xdr:colOff>
      <xdr:row>18</xdr:row>
      <xdr:rowOff>111528</xdr:rowOff>
    </xdr:to>
    <xdr:cxnSp macro="">
      <xdr:nvCxnSpPr>
        <xdr:cNvPr id="5" name="4 Conector recto"/>
        <xdr:cNvCxnSpPr/>
      </xdr:nvCxnSpPr>
      <xdr:spPr>
        <a:xfrm>
          <a:off x="1574569" y="5286201"/>
          <a:ext cx="2389216" cy="0"/>
        </a:xfrm>
        <a:prstGeom prst="line">
          <a:avLst/>
        </a:prstGeom>
        <a:ln w="12700">
          <a:solidFill>
            <a:schemeClr val="tx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46</xdr:row>
      <xdr:rowOff>34290</xdr:rowOff>
    </xdr:from>
    <xdr:to>
      <xdr:col>8</xdr:col>
      <xdr:colOff>15240</xdr:colOff>
      <xdr:row>67</xdr:row>
      <xdr:rowOff>175260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68580</xdr:rowOff>
    </xdr:from>
    <xdr:to>
      <xdr:col>1</xdr:col>
      <xdr:colOff>762000</xdr:colOff>
      <xdr:row>0</xdr:row>
      <xdr:rowOff>1051560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3370" t="8809" r="62903" b="77181"/>
        <a:stretch/>
      </xdr:blipFill>
      <xdr:spPr>
        <a:xfrm>
          <a:off x="7620" y="68580"/>
          <a:ext cx="1546860" cy="982980"/>
        </a:xfrm>
        <a:prstGeom prst="rect">
          <a:avLst/>
        </a:prstGeom>
      </xdr:spPr>
    </xdr:pic>
    <xdr:clientData/>
  </xdr:twoCellAnchor>
  <xdr:twoCellAnchor>
    <xdr:from>
      <xdr:col>1</xdr:col>
      <xdr:colOff>777240</xdr:colOff>
      <xdr:row>14</xdr:row>
      <xdr:rowOff>106680</xdr:rowOff>
    </xdr:from>
    <xdr:to>
      <xdr:col>4</xdr:col>
      <xdr:colOff>15240</xdr:colOff>
      <xdr:row>14</xdr:row>
      <xdr:rowOff>114300</xdr:rowOff>
    </xdr:to>
    <xdr:cxnSp macro="">
      <xdr:nvCxnSpPr>
        <xdr:cNvPr id="5" name="4 Conector recto"/>
        <xdr:cNvCxnSpPr/>
      </xdr:nvCxnSpPr>
      <xdr:spPr>
        <a:xfrm>
          <a:off x="1691640" y="3779520"/>
          <a:ext cx="1767840" cy="762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38</xdr:row>
      <xdr:rowOff>3810</xdr:rowOff>
    </xdr:from>
    <xdr:to>
      <xdr:col>8</xdr:col>
      <xdr:colOff>0</xdr:colOff>
      <xdr:row>60</xdr:row>
      <xdr:rowOff>22860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68580</xdr:rowOff>
    </xdr:from>
    <xdr:to>
      <xdr:col>1</xdr:col>
      <xdr:colOff>768077</xdr:colOff>
      <xdr:row>0</xdr:row>
      <xdr:rowOff>1089660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3370" t="8809" r="62903" b="77181"/>
        <a:stretch/>
      </xdr:blipFill>
      <xdr:spPr>
        <a:xfrm>
          <a:off x="7620" y="68580"/>
          <a:ext cx="1552937" cy="10210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</xdr:row>
      <xdr:rowOff>22860</xdr:rowOff>
    </xdr:from>
    <xdr:to>
      <xdr:col>13</xdr:col>
      <xdr:colOff>777240</xdr:colOff>
      <xdr:row>98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68580</xdr:rowOff>
    </xdr:from>
    <xdr:to>
      <xdr:col>1</xdr:col>
      <xdr:colOff>768077</xdr:colOff>
      <xdr:row>0</xdr:row>
      <xdr:rowOff>1028700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3370" t="8809" r="62903" b="77181"/>
        <a:stretch/>
      </xdr:blipFill>
      <xdr:spPr>
        <a:xfrm>
          <a:off x="7620" y="68580"/>
          <a:ext cx="1552937" cy="960120"/>
        </a:xfrm>
        <a:prstGeom prst="rect">
          <a:avLst/>
        </a:prstGeom>
      </xdr:spPr>
    </xdr:pic>
    <xdr:clientData/>
  </xdr:twoCellAnchor>
  <xdr:twoCellAnchor>
    <xdr:from>
      <xdr:col>1</xdr:col>
      <xdr:colOff>998220</xdr:colOff>
      <xdr:row>14</xdr:row>
      <xdr:rowOff>106680</xdr:rowOff>
    </xdr:from>
    <xdr:to>
      <xdr:col>3</xdr:col>
      <xdr:colOff>76200</xdr:colOff>
      <xdr:row>14</xdr:row>
      <xdr:rowOff>106680</xdr:rowOff>
    </xdr:to>
    <xdr:cxnSp macro="">
      <xdr:nvCxnSpPr>
        <xdr:cNvPr id="5" name="4 Conector recto"/>
        <xdr:cNvCxnSpPr/>
      </xdr:nvCxnSpPr>
      <xdr:spPr>
        <a:xfrm>
          <a:off x="1790700" y="3566160"/>
          <a:ext cx="960120" cy="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998220</xdr:colOff>
      <xdr:row>18</xdr:row>
      <xdr:rowOff>106680</xdr:rowOff>
    </xdr:from>
    <xdr:to>
      <xdr:col>3</xdr:col>
      <xdr:colOff>76200</xdr:colOff>
      <xdr:row>18</xdr:row>
      <xdr:rowOff>106680</xdr:rowOff>
    </xdr:to>
    <xdr:cxnSp macro="">
      <xdr:nvCxnSpPr>
        <xdr:cNvPr id="6" name="5 Conector recto"/>
        <xdr:cNvCxnSpPr/>
      </xdr:nvCxnSpPr>
      <xdr:spPr>
        <a:xfrm>
          <a:off x="1790700" y="3566160"/>
          <a:ext cx="960120" cy="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5443</xdr:colOff>
      <xdr:row>49</xdr:row>
      <xdr:rowOff>16328</xdr:rowOff>
    </xdr:from>
    <xdr:to>
      <xdr:col>7</xdr:col>
      <xdr:colOff>783771</xdr:colOff>
      <xdr:row>72</xdr:row>
      <xdr:rowOff>21772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68580</xdr:rowOff>
    </xdr:from>
    <xdr:to>
      <xdr:col>1</xdr:col>
      <xdr:colOff>768077</xdr:colOff>
      <xdr:row>1</xdr:row>
      <xdr:rowOff>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3370" t="8809" r="62903" b="77181"/>
        <a:stretch/>
      </xdr:blipFill>
      <xdr:spPr>
        <a:xfrm>
          <a:off x="7620" y="68580"/>
          <a:ext cx="1552937" cy="10287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14</xdr:row>
      <xdr:rowOff>83820</xdr:rowOff>
    </xdr:from>
    <xdr:to>
      <xdr:col>4</xdr:col>
      <xdr:colOff>22860</xdr:colOff>
      <xdr:row>14</xdr:row>
      <xdr:rowOff>91440</xdr:rowOff>
    </xdr:to>
    <xdr:cxnSp macro="">
      <xdr:nvCxnSpPr>
        <xdr:cNvPr id="5" name="4 Conector recto"/>
        <xdr:cNvCxnSpPr/>
      </xdr:nvCxnSpPr>
      <xdr:spPr>
        <a:xfrm>
          <a:off x="1584960" y="3749040"/>
          <a:ext cx="1607820" cy="762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40</xdr:row>
      <xdr:rowOff>3810</xdr:rowOff>
    </xdr:from>
    <xdr:to>
      <xdr:col>7</xdr:col>
      <xdr:colOff>784860</xdr:colOff>
      <xdr:row>59</xdr:row>
      <xdr:rowOff>175260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91440</xdr:rowOff>
    </xdr:from>
    <xdr:to>
      <xdr:col>1</xdr:col>
      <xdr:colOff>768077</xdr:colOff>
      <xdr:row>0</xdr:row>
      <xdr:rowOff>1074420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3370" t="8809" r="62903" b="77181"/>
        <a:stretch/>
      </xdr:blipFill>
      <xdr:spPr>
        <a:xfrm>
          <a:off x="7620" y="91440"/>
          <a:ext cx="1552937" cy="982980"/>
        </a:xfrm>
        <a:prstGeom prst="rect">
          <a:avLst/>
        </a:prstGeom>
      </xdr:spPr>
    </xdr:pic>
    <xdr:clientData/>
  </xdr:twoCellAnchor>
  <xdr:twoCellAnchor>
    <xdr:from>
      <xdr:col>1</xdr:col>
      <xdr:colOff>784860</xdr:colOff>
      <xdr:row>14</xdr:row>
      <xdr:rowOff>196038</xdr:rowOff>
    </xdr:from>
    <xdr:to>
      <xdr:col>5</xdr:col>
      <xdr:colOff>15240</xdr:colOff>
      <xdr:row>14</xdr:row>
      <xdr:rowOff>196038</xdr:rowOff>
    </xdr:to>
    <xdr:cxnSp macro="">
      <xdr:nvCxnSpPr>
        <xdr:cNvPr id="3" name="2 Conector recto"/>
        <xdr:cNvCxnSpPr/>
      </xdr:nvCxnSpPr>
      <xdr:spPr>
        <a:xfrm>
          <a:off x="1577340" y="4478478"/>
          <a:ext cx="2400300" cy="0"/>
        </a:xfrm>
        <a:prstGeom prst="line">
          <a:avLst/>
        </a:prstGeom>
        <a:ln w="12700">
          <a:solidFill>
            <a:schemeClr val="tx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784860</xdr:colOff>
      <xdr:row>22</xdr:row>
      <xdr:rowOff>196038</xdr:rowOff>
    </xdr:from>
    <xdr:to>
      <xdr:col>5</xdr:col>
      <xdr:colOff>15240</xdr:colOff>
      <xdr:row>22</xdr:row>
      <xdr:rowOff>196038</xdr:rowOff>
    </xdr:to>
    <xdr:cxnSp macro="">
      <xdr:nvCxnSpPr>
        <xdr:cNvPr id="6" name="5 Conector recto"/>
        <xdr:cNvCxnSpPr/>
      </xdr:nvCxnSpPr>
      <xdr:spPr>
        <a:xfrm>
          <a:off x="1577340" y="3983178"/>
          <a:ext cx="2400300" cy="0"/>
        </a:xfrm>
        <a:prstGeom prst="line">
          <a:avLst/>
        </a:prstGeom>
        <a:ln w="12700">
          <a:solidFill>
            <a:schemeClr val="tx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49</xdr:row>
      <xdr:rowOff>171450</xdr:rowOff>
    </xdr:from>
    <xdr:to>
      <xdr:col>8</xdr:col>
      <xdr:colOff>22860</xdr:colOff>
      <xdr:row>73</xdr:row>
      <xdr:rowOff>22860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91440</xdr:rowOff>
    </xdr:from>
    <xdr:to>
      <xdr:col>1</xdr:col>
      <xdr:colOff>528591</xdr:colOff>
      <xdr:row>0</xdr:row>
      <xdr:rowOff>1066800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3370" t="8809" r="62903" b="77181"/>
        <a:stretch/>
      </xdr:blipFill>
      <xdr:spPr>
        <a:xfrm>
          <a:off x="7620" y="91440"/>
          <a:ext cx="1552937" cy="97536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</xdr:row>
      <xdr:rowOff>163830</xdr:rowOff>
    </xdr:from>
    <xdr:to>
      <xdr:col>8</xdr:col>
      <xdr:colOff>22860</xdr:colOff>
      <xdr:row>61</xdr:row>
      <xdr:rowOff>30480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68580</xdr:rowOff>
    </xdr:from>
    <xdr:to>
      <xdr:col>1</xdr:col>
      <xdr:colOff>768077</xdr:colOff>
      <xdr:row>0</xdr:row>
      <xdr:rowOff>1066800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3370" t="8809" r="62903" b="77181"/>
        <a:stretch/>
      </xdr:blipFill>
      <xdr:spPr>
        <a:xfrm>
          <a:off x="7620" y="68580"/>
          <a:ext cx="1552937" cy="998220"/>
        </a:xfrm>
        <a:prstGeom prst="rect">
          <a:avLst/>
        </a:prstGeom>
      </xdr:spPr>
    </xdr:pic>
    <xdr:clientData/>
  </xdr:twoCellAnchor>
  <xdr:twoCellAnchor>
    <xdr:from>
      <xdr:col>1</xdr:col>
      <xdr:colOff>708660</xdr:colOff>
      <xdr:row>14</xdr:row>
      <xdr:rowOff>106680</xdr:rowOff>
    </xdr:from>
    <xdr:to>
      <xdr:col>5</xdr:col>
      <xdr:colOff>15240</xdr:colOff>
      <xdr:row>14</xdr:row>
      <xdr:rowOff>114300</xdr:rowOff>
    </xdr:to>
    <xdr:cxnSp macro="">
      <xdr:nvCxnSpPr>
        <xdr:cNvPr id="5" name="4 Conector recto"/>
        <xdr:cNvCxnSpPr/>
      </xdr:nvCxnSpPr>
      <xdr:spPr>
        <a:xfrm flipV="1">
          <a:off x="1501140" y="4892040"/>
          <a:ext cx="2476500" cy="762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8411</xdr:colOff>
      <xdr:row>39</xdr:row>
      <xdr:rowOff>8412</xdr:rowOff>
    </xdr:from>
    <xdr:to>
      <xdr:col>7</xdr:col>
      <xdr:colOff>794656</xdr:colOff>
      <xdr:row>64</xdr:row>
      <xdr:rowOff>163286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68580</xdr:rowOff>
    </xdr:from>
    <xdr:to>
      <xdr:col>1</xdr:col>
      <xdr:colOff>768077</xdr:colOff>
      <xdr:row>0</xdr:row>
      <xdr:rowOff>1059180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3370" t="8809" r="62903" b="77181"/>
        <a:stretch/>
      </xdr:blipFill>
      <xdr:spPr>
        <a:xfrm>
          <a:off x="7620" y="68580"/>
          <a:ext cx="1552937" cy="990600"/>
        </a:xfrm>
        <a:prstGeom prst="rect">
          <a:avLst/>
        </a:prstGeom>
      </xdr:spPr>
    </xdr:pic>
    <xdr:clientData/>
  </xdr:twoCellAnchor>
  <xdr:twoCellAnchor>
    <xdr:from>
      <xdr:col>1</xdr:col>
      <xdr:colOff>708660</xdr:colOff>
      <xdr:row>14</xdr:row>
      <xdr:rowOff>106680</xdr:rowOff>
    </xdr:from>
    <xdr:to>
      <xdr:col>5</xdr:col>
      <xdr:colOff>15240</xdr:colOff>
      <xdr:row>14</xdr:row>
      <xdr:rowOff>114300</xdr:rowOff>
    </xdr:to>
    <xdr:cxnSp macro="">
      <xdr:nvCxnSpPr>
        <xdr:cNvPr id="3" name="2 Conector recto"/>
        <xdr:cNvCxnSpPr/>
      </xdr:nvCxnSpPr>
      <xdr:spPr>
        <a:xfrm flipV="1">
          <a:off x="1501140" y="4892040"/>
          <a:ext cx="2476500" cy="762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37</xdr:row>
      <xdr:rowOff>11430</xdr:rowOff>
    </xdr:from>
    <xdr:to>
      <xdr:col>7</xdr:col>
      <xdr:colOff>784860</xdr:colOff>
      <xdr:row>62</xdr:row>
      <xdr:rowOff>30480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68580</xdr:rowOff>
    </xdr:from>
    <xdr:to>
      <xdr:col>1</xdr:col>
      <xdr:colOff>768077</xdr:colOff>
      <xdr:row>0</xdr:row>
      <xdr:rowOff>1082040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3370" t="8809" r="62903" b="77181"/>
        <a:stretch/>
      </xdr:blipFill>
      <xdr:spPr>
        <a:xfrm>
          <a:off x="7620" y="68580"/>
          <a:ext cx="1552937" cy="1013460"/>
        </a:xfrm>
        <a:prstGeom prst="rect">
          <a:avLst/>
        </a:prstGeom>
      </xdr:spPr>
    </xdr:pic>
    <xdr:clientData/>
  </xdr:twoCellAnchor>
  <xdr:twoCellAnchor>
    <xdr:from>
      <xdr:col>1</xdr:col>
      <xdr:colOff>784860</xdr:colOff>
      <xdr:row>14</xdr:row>
      <xdr:rowOff>106680</xdr:rowOff>
    </xdr:from>
    <xdr:to>
      <xdr:col>5</xdr:col>
      <xdr:colOff>7620</xdr:colOff>
      <xdr:row>14</xdr:row>
      <xdr:rowOff>114300</xdr:rowOff>
    </xdr:to>
    <xdr:cxnSp macro="">
      <xdr:nvCxnSpPr>
        <xdr:cNvPr id="6" name="5 Conector recto"/>
        <xdr:cNvCxnSpPr/>
      </xdr:nvCxnSpPr>
      <xdr:spPr>
        <a:xfrm flipV="1">
          <a:off x="1577340" y="3802380"/>
          <a:ext cx="2392680" cy="762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784860</xdr:colOff>
      <xdr:row>18</xdr:row>
      <xdr:rowOff>106680</xdr:rowOff>
    </xdr:from>
    <xdr:to>
      <xdr:col>5</xdr:col>
      <xdr:colOff>7620</xdr:colOff>
      <xdr:row>18</xdr:row>
      <xdr:rowOff>114300</xdr:rowOff>
    </xdr:to>
    <xdr:cxnSp macro="">
      <xdr:nvCxnSpPr>
        <xdr:cNvPr id="7" name="6 Conector recto"/>
        <xdr:cNvCxnSpPr/>
      </xdr:nvCxnSpPr>
      <xdr:spPr>
        <a:xfrm flipV="1">
          <a:off x="1577340" y="3802380"/>
          <a:ext cx="2392680" cy="762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784860</xdr:colOff>
      <xdr:row>22</xdr:row>
      <xdr:rowOff>106680</xdr:rowOff>
    </xdr:from>
    <xdr:to>
      <xdr:col>5</xdr:col>
      <xdr:colOff>7620</xdr:colOff>
      <xdr:row>22</xdr:row>
      <xdr:rowOff>114300</xdr:rowOff>
    </xdr:to>
    <xdr:cxnSp macro="">
      <xdr:nvCxnSpPr>
        <xdr:cNvPr id="8" name="7 Conector recto"/>
        <xdr:cNvCxnSpPr/>
      </xdr:nvCxnSpPr>
      <xdr:spPr>
        <a:xfrm flipV="1">
          <a:off x="1577340" y="4663440"/>
          <a:ext cx="2392680" cy="762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784860</xdr:colOff>
      <xdr:row>26</xdr:row>
      <xdr:rowOff>106680</xdr:rowOff>
    </xdr:from>
    <xdr:to>
      <xdr:col>5</xdr:col>
      <xdr:colOff>7620</xdr:colOff>
      <xdr:row>26</xdr:row>
      <xdr:rowOff>114300</xdr:rowOff>
    </xdr:to>
    <xdr:cxnSp macro="">
      <xdr:nvCxnSpPr>
        <xdr:cNvPr id="9" name="8 Conector recto"/>
        <xdr:cNvCxnSpPr/>
      </xdr:nvCxnSpPr>
      <xdr:spPr>
        <a:xfrm flipV="1">
          <a:off x="1577340" y="3802380"/>
          <a:ext cx="2392680" cy="762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784860</xdr:colOff>
      <xdr:row>30</xdr:row>
      <xdr:rowOff>106680</xdr:rowOff>
    </xdr:from>
    <xdr:to>
      <xdr:col>5</xdr:col>
      <xdr:colOff>7620</xdr:colOff>
      <xdr:row>30</xdr:row>
      <xdr:rowOff>114300</xdr:rowOff>
    </xdr:to>
    <xdr:cxnSp macro="">
      <xdr:nvCxnSpPr>
        <xdr:cNvPr id="10" name="9 Conector recto"/>
        <xdr:cNvCxnSpPr/>
      </xdr:nvCxnSpPr>
      <xdr:spPr>
        <a:xfrm flipV="1">
          <a:off x="1577340" y="4663440"/>
          <a:ext cx="2392680" cy="762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784860</xdr:colOff>
      <xdr:row>34</xdr:row>
      <xdr:rowOff>106680</xdr:rowOff>
    </xdr:from>
    <xdr:to>
      <xdr:col>5</xdr:col>
      <xdr:colOff>7620</xdr:colOff>
      <xdr:row>34</xdr:row>
      <xdr:rowOff>114300</xdr:rowOff>
    </xdr:to>
    <xdr:cxnSp macro="">
      <xdr:nvCxnSpPr>
        <xdr:cNvPr id="11" name="10 Conector recto"/>
        <xdr:cNvCxnSpPr/>
      </xdr:nvCxnSpPr>
      <xdr:spPr>
        <a:xfrm flipV="1">
          <a:off x="1577340" y="5524500"/>
          <a:ext cx="2392680" cy="762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784860</xdr:colOff>
      <xdr:row>38</xdr:row>
      <xdr:rowOff>106680</xdr:rowOff>
    </xdr:from>
    <xdr:to>
      <xdr:col>5</xdr:col>
      <xdr:colOff>7620</xdr:colOff>
      <xdr:row>38</xdr:row>
      <xdr:rowOff>114300</xdr:rowOff>
    </xdr:to>
    <xdr:cxnSp macro="">
      <xdr:nvCxnSpPr>
        <xdr:cNvPr id="12" name="11 Conector recto"/>
        <xdr:cNvCxnSpPr/>
      </xdr:nvCxnSpPr>
      <xdr:spPr>
        <a:xfrm flipV="1">
          <a:off x="1577340" y="7246620"/>
          <a:ext cx="2392680" cy="762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784860</xdr:colOff>
      <xdr:row>42</xdr:row>
      <xdr:rowOff>106680</xdr:rowOff>
    </xdr:from>
    <xdr:to>
      <xdr:col>5</xdr:col>
      <xdr:colOff>7620</xdr:colOff>
      <xdr:row>42</xdr:row>
      <xdr:rowOff>114300</xdr:rowOff>
    </xdr:to>
    <xdr:cxnSp macro="">
      <xdr:nvCxnSpPr>
        <xdr:cNvPr id="13" name="12 Conector recto"/>
        <xdr:cNvCxnSpPr/>
      </xdr:nvCxnSpPr>
      <xdr:spPr>
        <a:xfrm flipV="1">
          <a:off x="1577340" y="8107680"/>
          <a:ext cx="2392680" cy="762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</xdr:colOff>
      <xdr:row>79</xdr:row>
      <xdr:rowOff>160020</xdr:rowOff>
    </xdr:from>
    <xdr:to>
      <xdr:col>9</xdr:col>
      <xdr:colOff>45720</xdr:colOff>
      <xdr:row>107</xdr:row>
      <xdr:rowOff>137160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754380</xdr:colOff>
      <xdr:row>79</xdr:row>
      <xdr:rowOff>175260</xdr:rowOff>
    </xdr:from>
    <xdr:to>
      <xdr:col>17</xdr:col>
      <xdr:colOff>762000</xdr:colOff>
      <xdr:row>108</xdr:row>
      <xdr:rowOff>15240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110</xdr:row>
      <xdr:rowOff>22860</xdr:rowOff>
    </xdr:from>
    <xdr:to>
      <xdr:col>8</xdr:col>
      <xdr:colOff>777240</xdr:colOff>
      <xdr:row>135</xdr:row>
      <xdr:rowOff>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784860</xdr:colOff>
      <xdr:row>110</xdr:row>
      <xdr:rowOff>22860</xdr:rowOff>
    </xdr:from>
    <xdr:to>
      <xdr:col>18</xdr:col>
      <xdr:colOff>0</xdr:colOff>
      <xdr:row>134</xdr:row>
      <xdr:rowOff>167640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68580</xdr:rowOff>
    </xdr:from>
    <xdr:to>
      <xdr:col>1</xdr:col>
      <xdr:colOff>768077</xdr:colOff>
      <xdr:row>0</xdr:row>
      <xdr:rowOff>1051560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3370" t="8809" r="62903" b="77181"/>
        <a:stretch/>
      </xdr:blipFill>
      <xdr:spPr>
        <a:xfrm>
          <a:off x="7620" y="68580"/>
          <a:ext cx="1552937" cy="982980"/>
        </a:xfrm>
        <a:prstGeom prst="rect">
          <a:avLst/>
        </a:prstGeom>
      </xdr:spPr>
    </xdr:pic>
    <xdr:clientData/>
  </xdr:twoCellAnchor>
  <xdr:twoCellAnchor>
    <xdr:from>
      <xdr:col>1</xdr:col>
      <xdr:colOff>784860</xdr:colOff>
      <xdr:row>14</xdr:row>
      <xdr:rowOff>106680</xdr:rowOff>
    </xdr:from>
    <xdr:to>
      <xdr:col>5</xdr:col>
      <xdr:colOff>7620</xdr:colOff>
      <xdr:row>14</xdr:row>
      <xdr:rowOff>114300</xdr:rowOff>
    </xdr:to>
    <xdr:cxnSp macro="">
      <xdr:nvCxnSpPr>
        <xdr:cNvPr id="8" name="7 Conector recto"/>
        <xdr:cNvCxnSpPr/>
      </xdr:nvCxnSpPr>
      <xdr:spPr>
        <a:xfrm flipV="1">
          <a:off x="1577340" y="8107680"/>
          <a:ext cx="2392680" cy="762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38</xdr:row>
      <xdr:rowOff>179070</xdr:rowOff>
    </xdr:from>
    <xdr:to>
      <xdr:col>8</xdr:col>
      <xdr:colOff>0</xdr:colOff>
      <xdr:row>61</xdr:row>
      <xdr:rowOff>7620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68580</xdr:rowOff>
    </xdr:from>
    <xdr:to>
      <xdr:col>1</xdr:col>
      <xdr:colOff>768077</xdr:colOff>
      <xdr:row>0</xdr:row>
      <xdr:rowOff>1043940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3370" t="8809" r="62903" b="77181"/>
        <a:stretch/>
      </xdr:blipFill>
      <xdr:spPr>
        <a:xfrm>
          <a:off x="7620" y="68580"/>
          <a:ext cx="1552937" cy="975360"/>
        </a:xfrm>
        <a:prstGeom prst="rect">
          <a:avLst/>
        </a:prstGeom>
      </xdr:spPr>
    </xdr:pic>
    <xdr:clientData/>
  </xdr:twoCellAnchor>
  <xdr:twoCellAnchor>
    <xdr:from>
      <xdr:col>0</xdr:col>
      <xdr:colOff>22860</xdr:colOff>
      <xdr:row>38</xdr:row>
      <xdr:rowOff>11430</xdr:rowOff>
    </xdr:from>
    <xdr:to>
      <xdr:col>7</xdr:col>
      <xdr:colOff>784860</xdr:colOff>
      <xdr:row>58</xdr:row>
      <xdr:rowOff>175260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68580</xdr:rowOff>
    </xdr:from>
    <xdr:to>
      <xdr:col>1</xdr:col>
      <xdr:colOff>646157</xdr:colOff>
      <xdr:row>1</xdr:row>
      <xdr:rowOff>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3370" t="8809" r="62903" b="77181"/>
        <a:stretch/>
      </xdr:blipFill>
      <xdr:spPr>
        <a:xfrm>
          <a:off x="7620" y="68580"/>
          <a:ext cx="1552937" cy="1021080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65</xdr:row>
      <xdr:rowOff>91440</xdr:rowOff>
    </xdr:from>
    <xdr:to>
      <xdr:col>1</xdr:col>
      <xdr:colOff>83819</xdr:colOff>
      <xdr:row>71</xdr:row>
      <xdr:rowOff>22860</xdr:rowOff>
    </xdr:to>
    <xdr:sp macro="" textlink="">
      <xdr:nvSpPr>
        <xdr:cNvPr id="4" name="3 Abrir llave"/>
        <xdr:cNvSpPr/>
      </xdr:nvSpPr>
      <xdr:spPr>
        <a:xfrm>
          <a:off x="952500" y="11993880"/>
          <a:ext cx="45719" cy="1028700"/>
        </a:xfrm>
        <a:prstGeom prst="leftBrac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746760</xdr:colOff>
      <xdr:row>65</xdr:row>
      <xdr:rowOff>7620</xdr:rowOff>
    </xdr:from>
    <xdr:to>
      <xdr:col>4</xdr:col>
      <xdr:colOff>792479</xdr:colOff>
      <xdr:row>71</xdr:row>
      <xdr:rowOff>45720</xdr:rowOff>
    </xdr:to>
    <xdr:sp macro="" textlink="">
      <xdr:nvSpPr>
        <xdr:cNvPr id="5" name="4 Cerrar llave"/>
        <xdr:cNvSpPr/>
      </xdr:nvSpPr>
      <xdr:spPr>
        <a:xfrm>
          <a:off x="4038600" y="11910060"/>
          <a:ext cx="45719" cy="1135380"/>
        </a:xfrm>
        <a:prstGeom prst="rightBrac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777240</xdr:colOff>
      <xdr:row>14</xdr:row>
      <xdr:rowOff>106680</xdr:rowOff>
    </xdr:from>
    <xdr:to>
      <xdr:col>4</xdr:col>
      <xdr:colOff>15240</xdr:colOff>
      <xdr:row>14</xdr:row>
      <xdr:rowOff>114300</xdr:rowOff>
    </xdr:to>
    <xdr:cxnSp macro="">
      <xdr:nvCxnSpPr>
        <xdr:cNvPr id="7" name="6 Conector recto"/>
        <xdr:cNvCxnSpPr/>
      </xdr:nvCxnSpPr>
      <xdr:spPr>
        <a:xfrm>
          <a:off x="2484120" y="3779520"/>
          <a:ext cx="1615440" cy="762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777240</xdr:colOff>
      <xdr:row>18</xdr:row>
      <xdr:rowOff>106680</xdr:rowOff>
    </xdr:from>
    <xdr:to>
      <xdr:col>4</xdr:col>
      <xdr:colOff>15240</xdr:colOff>
      <xdr:row>18</xdr:row>
      <xdr:rowOff>114300</xdr:rowOff>
    </xdr:to>
    <xdr:cxnSp macro="">
      <xdr:nvCxnSpPr>
        <xdr:cNvPr id="10" name="9 Conector recto"/>
        <xdr:cNvCxnSpPr/>
      </xdr:nvCxnSpPr>
      <xdr:spPr>
        <a:xfrm>
          <a:off x="2484120" y="3779520"/>
          <a:ext cx="1615440" cy="762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777240</xdr:colOff>
      <xdr:row>22</xdr:row>
      <xdr:rowOff>106680</xdr:rowOff>
    </xdr:from>
    <xdr:to>
      <xdr:col>6</xdr:col>
      <xdr:colOff>15240</xdr:colOff>
      <xdr:row>22</xdr:row>
      <xdr:rowOff>106680</xdr:rowOff>
    </xdr:to>
    <xdr:cxnSp macro="">
      <xdr:nvCxnSpPr>
        <xdr:cNvPr id="11" name="10 Conector recto"/>
        <xdr:cNvCxnSpPr/>
      </xdr:nvCxnSpPr>
      <xdr:spPr>
        <a:xfrm>
          <a:off x="2484120" y="5288280"/>
          <a:ext cx="3200400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83821</xdr:colOff>
      <xdr:row>25</xdr:row>
      <xdr:rowOff>7620</xdr:rowOff>
    </xdr:from>
    <xdr:to>
      <xdr:col>3</xdr:col>
      <xdr:colOff>129540</xdr:colOff>
      <xdr:row>28</xdr:row>
      <xdr:rowOff>7620</xdr:rowOff>
    </xdr:to>
    <xdr:sp macro="" textlink="">
      <xdr:nvSpPr>
        <xdr:cNvPr id="15" name="14 Abrir llave"/>
        <xdr:cNvSpPr/>
      </xdr:nvSpPr>
      <xdr:spPr>
        <a:xfrm>
          <a:off x="3375661" y="5737860"/>
          <a:ext cx="45719" cy="59436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662940</xdr:colOff>
      <xdr:row>25</xdr:row>
      <xdr:rowOff>0</xdr:rowOff>
    </xdr:from>
    <xdr:to>
      <xdr:col>3</xdr:col>
      <xdr:colOff>708659</xdr:colOff>
      <xdr:row>28</xdr:row>
      <xdr:rowOff>15240</xdr:rowOff>
    </xdr:to>
    <xdr:sp macro="" textlink="">
      <xdr:nvSpPr>
        <xdr:cNvPr id="16" name="15 Cerrar llave"/>
        <xdr:cNvSpPr/>
      </xdr:nvSpPr>
      <xdr:spPr>
        <a:xfrm>
          <a:off x="3954780" y="5730240"/>
          <a:ext cx="45719" cy="609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198120</xdr:colOff>
      <xdr:row>26</xdr:row>
      <xdr:rowOff>99060</xdr:rowOff>
    </xdr:from>
    <xdr:to>
      <xdr:col>3</xdr:col>
      <xdr:colOff>624840</xdr:colOff>
      <xdr:row>26</xdr:row>
      <xdr:rowOff>99060</xdr:rowOff>
    </xdr:to>
    <xdr:cxnSp macro="">
      <xdr:nvCxnSpPr>
        <xdr:cNvPr id="18" name="17 Conector recto"/>
        <xdr:cNvCxnSpPr/>
      </xdr:nvCxnSpPr>
      <xdr:spPr>
        <a:xfrm>
          <a:off x="3489960" y="6057900"/>
          <a:ext cx="426720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</xdr:colOff>
      <xdr:row>31</xdr:row>
      <xdr:rowOff>114300</xdr:rowOff>
    </xdr:from>
    <xdr:to>
      <xdr:col>5</xdr:col>
      <xdr:colOff>7620</xdr:colOff>
      <xdr:row>31</xdr:row>
      <xdr:rowOff>114300</xdr:rowOff>
    </xdr:to>
    <xdr:cxnSp macro="">
      <xdr:nvCxnSpPr>
        <xdr:cNvPr id="19" name="18 Conector recto"/>
        <xdr:cNvCxnSpPr/>
      </xdr:nvCxnSpPr>
      <xdr:spPr>
        <a:xfrm>
          <a:off x="1714500" y="6987540"/>
          <a:ext cx="2377440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27213</xdr:colOff>
      <xdr:row>92</xdr:row>
      <xdr:rowOff>5442</xdr:rowOff>
    </xdr:from>
    <xdr:to>
      <xdr:col>8</xdr:col>
      <xdr:colOff>32656</xdr:colOff>
      <xdr:row>115</xdr:row>
      <xdr:rowOff>174172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Normal="100" workbookViewId="0">
      <selection activeCell="I51" sqref="I51"/>
    </sheetView>
  </sheetViews>
  <sheetFormatPr baseColWidth="10" defaultRowHeight="14.4" x14ac:dyDescent="0.3"/>
  <cols>
    <col min="1" max="1" width="19.21875" customWidth="1"/>
  </cols>
  <sheetData>
    <row r="1" spans="1:8" ht="76.8" customHeight="1" x14ac:dyDescent="0.3">
      <c r="A1" s="140"/>
      <c r="B1" s="140"/>
      <c r="C1" s="138" t="s">
        <v>0</v>
      </c>
      <c r="D1" s="138"/>
      <c r="E1" s="138"/>
      <c r="F1" s="138"/>
      <c r="G1" s="138"/>
      <c r="H1" s="138"/>
    </row>
    <row r="2" spans="1:8" x14ac:dyDescent="0.3">
      <c r="A2" s="139" t="s">
        <v>1</v>
      </c>
      <c r="B2" s="139"/>
      <c r="C2" s="139"/>
      <c r="D2" s="139"/>
      <c r="E2" s="139"/>
      <c r="F2" s="139"/>
      <c r="G2" s="139"/>
      <c r="H2" s="139"/>
    </row>
    <row r="4" spans="1:8" ht="14.4" customHeight="1" x14ac:dyDescent="0.3">
      <c r="A4" s="143" t="s">
        <v>2</v>
      </c>
      <c r="B4" s="143"/>
      <c r="C4" s="142" t="s">
        <v>20</v>
      </c>
      <c r="D4" s="141" t="s">
        <v>23</v>
      </c>
      <c r="E4" s="141"/>
      <c r="F4" s="141"/>
      <c r="G4" s="141"/>
      <c r="H4" s="141"/>
    </row>
    <row r="5" spans="1:8" x14ac:dyDescent="0.3">
      <c r="A5" s="143"/>
      <c r="B5" s="143"/>
      <c r="C5" s="142"/>
      <c r="D5" s="141"/>
      <c r="E5" s="141"/>
      <c r="F5" s="141"/>
      <c r="G5" s="141"/>
      <c r="H5" s="141"/>
    </row>
    <row r="6" spans="1:8" ht="28.8" customHeight="1" x14ac:dyDescent="0.3">
      <c r="A6" s="143"/>
      <c r="B6" s="143"/>
      <c r="C6" s="142"/>
      <c r="D6" s="141"/>
      <c r="E6" s="141"/>
      <c r="F6" s="141"/>
      <c r="G6" s="141"/>
      <c r="H6" s="141"/>
    </row>
    <row r="7" spans="1:8" ht="15" customHeight="1" x14ac:dyDescent="0.3"/>
    <row r="8" spans="1:8" x14ac:dyDescent="0.3">
      <c r="A8" s="144" t="s">
        <v>3</v>
      </c>
      <c r="B8" s="144"/>
      <c r="C8" s="145" t="s">
        <v>22</v>
      </c>
      <c r="D8" s="145"/>
      <c r="E8" s="145"/>
      <c r="F8" s="145"/>
      <c r="G8" s="145"/>
      <c r="H8" s="145"/>
    </row>
    <row r="9" spans="1:8" ht="14.4" customHeight="1" x14ac:dyDescent="0.3"/>
    <row r="10" spans="1:8" ht="64.8" customHeight="1" x14ac:dyDescent="0.3">
      <c r="A10" s="143" t="s">
        <v>4</v>
      </c>
      <c r="B10" s="143"/>
      <c r="C10" s="141" t="s">
        <v>21</v>
      </c>
      <c r="D10" s="141"/>
      <c r="E10" s="141"/>
      <c r="F10" s="141"/>
      <c r="G10" s="141"/>
      <c r="H10" s="141"/>
    </row>
    <row r="11" spans="1:8" ht="15.6" customHeight="1" x14ac:dyDescent="0.3"/>
    <row r="12" spans="1:8" x14ac:dyDescent="0.3">
      <c r="A12" s="139" t="s">
        <v>17</v>
      </c>
      <c r="B12" s="139"/>
      <c r="C12" s="139"/>
      <c r="D12" s="139"/>
      <c r="E12" s="139"/>
      <c r="F12" s="139"/>
      <c r="G12" s="139"/>
      <c r="H12" s="139"/>
    </row>
    <row r="13" spans="1:8" x14ac:dyDescent="0.3">
      <c r="A13" s="1"/>
      <c r="B13" s="1"/>
      <c r="C13" s="1"/>
      <c r="D13" s="1"/>
      <c r="E13" s="1"/>
      <c r="F13" s="1"/>
      <c r="G13" s="1"/>
      <c r="H13" s="1"/>
    </row>
    <row r="14" spans="1:8" ht="21" customHeight="1" x14ac:dyDescent="0.3">
      <c r="A14" s="1"/>
      <c r="B14" s="1"/>
      <c r="C14" s="140" t="s">
        <v>24</v>
      </c>
      <c r="D14" s="140"/>
      <c r="E14" s="140"/>
      <c r="F14" s="1"/>
      <c r="G14" s="1"/>
      <c r="H14" s="1"/>
    </row>
    <row r="15" spans="1:8" ht="21" x14ac:dyDescent="0.4">
      <c r="A15" s="1"/>
      <c r="B15" s="1" t="s">
        <v>26</v>
      </c>
      <c r="C15" s="1"/>
      <c r="D15" s="1"/>
      <c r="E15" s="1"/>
      <c r="F15" s="13"/>
      <c r="G15" s="1"/>
      <c r="H15" s="1"/>
    </row>
    <row r="16" spans="1:8" ht="21" customHeight="1" x14ac:dyDescent="0.3">
      <c r="A16" s="1"/>
      <c r="B16" s="1"/>
      <c r="C16" s="140" t="s">
        <v>25</v>
      </c>
      <c r="D16" s="140"/>
      <c r="E16" s="140"/>
      <c r="F16" s="1"/>
      <c r="G16" s="1"/>
      <c r="H16" s="1"/>
    </row>
    <row r="17" spans="1:8" x14ac:dyDescent="0.3">
      <c r="A17" s="1"/>
      <c r="B17" s="1"/>
      <c r="C17" s="1"/>
      <c r="D17" s="1"/>
      <c r="E17" s="1"/>
      <c r="F17" s="1"/>
      <c r="G17" s="1"/>
      <c r="H17" s="1"/>
    </row>
    <row r="18" spans="1:8" x14ac:dyDescent="0.3">
      <c r="A18" s="19"/>
      <c r="B18" s="19"/>
      <c r="C18" s="140" t="s">
        <v>28</v>
      </c>
      <c r="D18" s="140"/>
      <c r="E18" s="140"/>
      <c r="F18" s="19"/>
      <c r="G18" s="19"/>
      <c r="H18" s="19"/>
    </row>
    <row r="19" spans="1:8" x14ac:dyDescent="0.3">
      <c r="A19" s="19"/>
      <c r="B19" s="19" t="s">
        <v>27</v>
      </c>
      <c r="C19" s="19"/>
      <c r="D19" s="19"/>
      <c r="E19" s="19"/>
      <c r="F19" s="19"/>
      <c r="G19" s="19"/>
      <c r="H19" s="19"/>
    </row>
    <row r="20" spans="1:8" x14ac:dyDescent="0.3">
      <c r="A20" s="19"/>
      <c r="B20" s="19"/>
      <c r="C20" s="140" t="s">
        <v>29</v>
      </c>
      <c r="D20" s="140"/>
      <c r="E20" s="140"/>
      <c r="F20" s="19"/>
      <c r="G20" s="19"/>
      <c r="H20" s="19"/>
    </row>
    <row r="21" spans="1:8" x14ac:dyDescent="0.3">
      <c r="A21" s="19"/>
      <c r="B21" s="19"/>
      <c r="C21" s="19"/>
      <c r="D21" s="19"/>
      <c r="E21" s="19"/>
      <c r="F21" s="19"/>
      <c r="G21" s="19"/>
      <c r="H21" s="19"/>
    </row>
    <row r="22" spans="1:8" x14ac:dyDescent="0.3">
      <c r="A22" s="19"/>
      <c r="B22" s="19"/>
      <c r="C22" s="19"/>
      <c r="D22" s="19"/>
      <c r="E22" s="19"/>
      <c r="F22" s="19"/>
      <c r="G22" s="19"/>
      <c r="H22" s="19"/>
    </row>
    <row r="23" spans="1:8" x14ac:dyDescent="0.3">
      <c r="A23" s="1"/>
      <c r="B23" s="1"/>
      <c r="C23" s="1"/>
      <c r="D23" s="1"/>
      <c r="E23" s="1"/>
      <c r="F23" s="1"/>
      <c r="G23" s="1"/>
      <c r="H23" s="1"/>
    </row>
    <row r="24" spans="1:8" x14ac:dyDescent="0.3">
      <c r="A24" s="139" t="s">
        <v>5</v>
      </c>
      <c r="B24" s="139"/>
      <c r="C24" s="139"/>
      <c r="D24" s="139"/>
      <c r="E24" s="139"/>
      <c r="F24" s="139"/>
      <c r="G24" s="139"/>
      <c r="H24" s="139"/>
    </row>
    <row r="25" spans="1:8" ht="15" customHeight="1" x14ac:dyDescent="0.3"/>
    <row r="26" spans="1:8" ht="27" customHeight="1" x14ac:dyDescent="0.3">
      <c r="A26" s="148" t="s">
        <v>48</v>
      </c>
      <c r="B26" s="4" t="s">
        <v>29</v>
      </c>
      <c r="C26" s="146" t="s">
        <v>33</v>
      </c>
      <c r="D26" s="146"/>
      <c r="E26" s="146"/>
      <c r="F26" s="146"/>
      <c r="G26" s="146"/>
      <c r="H26" s="146"/>
    </row>
    <row r="27" spans="1:8" ht="28.2" customHeight="1" x14ac:dyDescent="0.3">
      <c r="A27" s="148"/>
      <c r="B27" s="4" t="s">
        <v>28</v>
      </c>
      <c r="C27" s="141" t="s">
        <v>34</v>
      </c>
      <c r="D27" s="141"/>
      <c r="E27" s="141"/>
      <c r="F27" s="141"/>
      <c r="G27" s="141"/>
      <c r="H27" s="141"/>
    </row>
    <row r="28" spans="1:8" ht="32.4" customHeight="1" x14ac:dyDescent="0.3">
      <c r="A28" s="148"/>
      <c r="B28" s="4" t="s">
        <v>30</v>
      </c>
      <c r="C28" s="141" t="s">
        <v>35</v>
      </c>
      <c r="D28" s="141"/>
      <c r="E28" s="141"/>
      <c r="F28" s="141"/>
      <c r="G28" s="141"/>
      <c r="H28" s="141"/>
    </row>
    <row r="29" spans="1:8" ht="35.4" customHeight="1" x14ac:dyDescent="0.3">
      <c r="A29" s="148"/>
      <c r="B29" s="4" t="s">
        <v>31</v>
      </c>
      <c r="C29" s="141" t="s">
        <v>36</v>
      </c>
      <c r="D29" s="141"/>
      <c r="E29" s="141"/>
      <c r="F29" s="141"/>
      <c r="G29" s="141"/>
      <c r="H29" s="141"/>
    </row>
    <row r="30" spans="1:8" ht="37.200000000000003" customHeight="1" x14ac:dyDescent="0.3">
      <c r="A30" s="148"/>
      <c r="B30" s="4" t="s">
        <v>32</v>
      </c>
      <c r="C30" s="141" t="s">
        <v>37</v>
      </c>
      <c r="D30" s="141"/>
      <c r="E30" s="141"/>
      <c r="F30" s="141"/>
      <c r="G30" s="141"/>
      <c r="H30" s="141"/>
    </row>
    <row r="31" spans="1:8" x14ac:dyDescent="0.3">
      <c r="B31" s="3"/>
    </row>
    <row r="32" spans="1:8" x14ac:dyDescent="0.3">
      <c r="A32" s="139" t="s">
        <v>16</v>
      </c>
      <c r="B32" s="139"/>
      <c r="C32" s="139"/>
      <c r="D32" s="139"/>
      <c r="E32" s="139"/>
      <c r="F32" s="139"/>
      <c r="G32" s="139"/>
      <c r="H32" s="139"/>
    </row>
    <row r="33" spans="1:8" x14ac:dyDescent="0.3">
      <c r="B33" s="3"/>
      <c r="C33" s="12"/>
    </row>
    <row r="34" spans="1:8" ht="28.8" x14ac:dyDescent="0.3">
      <c r="A34" s="149" t="s">
        <v>6</v>
      </c>
      <c r="B34" s="149"/>
      <c r="C34" s="5" t="s">
        <v>38</v>
      </c>
      <c r="D34" s="5" t="s">
        <v>29</v>
      </c>
      <c r="E34" s="5" t="s">
        <v>28</v>
      </c>
      <c r="F34" s="5" t="s">
        <v>39</v>
      </c>
      <c r="G34" s="5" t="s">
        <v>32</v>
      </c>
    </row>
    <row r="35" spans="1:8" x14ac:dyDescent="0.3">
      <c r="A35" s="147" t="s">
        <v>7</v>
      </c>
      <c r="B35" s="147"/>
      <c r="C35" s="6">
        <v>12397.31</v>
      </c>
      <c r="D35" s="10">
        <v>2702.69</v>
      </c>
      <c r="E35" s="6">
        <v>18000</v>
      </c>
      <c r="F35" s="10">
        <f>C35/(D35*12)</f>
        <v>0.38225218825195145</v>
      </c>
      <c r="G35" s="6">
        <f>E35/D35</f>
        <v>6.6600313021471198</v>
      </c>
    </row>
    <row r="36" spans="1:8" x14ac:dyDescent="0.3">
      <c r="A36" s="150" t="s">
        <v>8</v>
      </c>
      <c r="B36" s="150"/>
      <c r="C36" s="7">
        <v>5469</v>
      </c>
      <c r="D36" s="7">
        <v>2854.22</v>
      </c>
      <c r="E36" s="7">
        <v>2750</v>
      </c>
      <c r="F36" s="7">
        <f t="shared" ref="F36:F43" si="0">C36/(D36*12)</f>
        <v>0.15967584839290594</v>
      </c>
      <c r="G36" s="7">
        <f t="shared" ref="G36:G43" si="1">E36/D36</f>
        <v>0.96348564581566953</v>
      </c>
    </row>
    <row r="37" spans="1:8" x14ac:dyDescent="0.3">
      <c r="A37" s="147" t="s">
        <v>9</v>
      </c>
      <c r="B37" s="147"/>
      <c r="C37" s="6">
        <v>5469</v>
      </c>
      <c r="D37" s="10">
        <v>2400</v>
      </c>
      <c r="E37" s="6">
        <v>3000</v>
      </c>
      <c r="F37" s="10">
        <f t="shared" si="0"/>
        <v>0.18989583333333335</v>
      </c>
      <c r="G37" s="6">
        <f t="shared" si="1"/>
        <v>1.25</v>
      </c>
    </row>
    <row r="38" spans="1:8" x14ac:dyDescent="0.3">
      <c r="A38" s="150" t="s">
        <v>10</v>
      </c>
      <c r="B38" s="150"/>
      <c r="C38" s="7">
        <v>5469</v>
      </c>
      <c r="D38" s="7">
        <v>3985.29</v>
      </c>
      <c r="E38" s="7">
        <v>3500</v>
      </c>
      <c r="F38" s="7">
        <f t="shared" si="0"/>
        <v>0.11435805173525641</v>
      </c>
      <c r="G38" s="7">
        <f t="shared" si="1"/>
        <v>0.87822968968381221</v>
      </c>
    </row>
    <row r="39" spans="1:8" x14ac:dyDescent="0.3">
      <c r="A39" s="147" t="s">
        <v>11</v>
      </c>
      <c r="B39" s="147"/>
      <c r="C39" s="6">
        <v>6889</v>
      </c>
      <c r="D39" s="10">
        <v>2543.5300000000002</v>
      </c>
      <c r="E39" s="6">
        <v>4125</v>
      </c>
      <c r="F39" s="10">
        <f t="shared" si="0"/>
        <v>0.22570338597670692</v>
      </c>
      <c r="G39" s="6">
        <f t="shared" si="1"/>
        <v>1.6217618821087227</v>
      </c>
    </row>
    <row r="40" spans="1:8" x14ac:dyDescent="0.3">
      <c r="A40" s="150" t="s">
        <v>12</v>
      </c>
      <c r="B40" s="150"/>
      <c r="C40" s="7">
        <v>10827</v>
      </c>
      <c r="D40" s="7">
        <v>3141.57</v>
      </c>
      <c r="E40" s="7">
        <v>11200</v>
      </c>
      <c r="F40" s="7">
        <f t="shared" si="0"/>
        <v>0.28719716574833598</v>
      </c>
      <c r="G40" s="7">
        <f t="shared" si="1"/>
        <v>3.5650964326753818</v>
      </c>
    </row>
    <row r="41" spans="1:8" x14ac:dyDescent="0.3">
      <c r="A41" s="147" t="s">
        <v>13</v>
      </c>
      <c r="B41" s="147"/>
      <c r="C41" s="6">
        <v>6889</v>
      </c>
      <c r="D41" s="10">
        <v>2167.25</v>
      </c>
      <c r="E41" s="6">
        <v>4500</v>
      </c>
      <c r="F41" s="10">
        <f t="shared" si="0"/>
        <v>0.26489022186334449</v>
      </c>
      <c r="G41" s="6">
        <f t="shared" si="1"/>
        <v>2.0763640558311223</v>
      </c>
    </row>
    <row r="42" spans="1:8" x14ac:dyDescent="0.3">
      <c r="A42" s="151" t="s">
        <v>14</v>
      </c>
      <c r="B42" s="151"/>
      <c r="C42" s="8">
        <v>6889</v>
      </c>
      <c r="D42" s="8">
        <v>2842.55</v>
      </c>
      <c r="E42" s="8">
        <v>4125</v>
      </c>
      <c r="F42" s="8">
        <f t="shared" si="0"/>
        <v>0.20196068084407776</v>
      </c>
      <c r="G42" s="8">
        <f t="shared" si="1"/>
        <v>1.4511618089391567</v>
      </c>
    </row>
    <row r="43" spans="1:8" x14ac:dyDescent="0.3">
      <c r="A43" s="152" t="s">
        <v>15</v>
      </c>
      <c r="B43" s="152"/>
      <c r="C43" s="9">
        <v>7537.29</v>
      </c>
      <c r="D43" s="14">
        <v>3706.28</v>
      </c>
      <c r="E43" s="9">
        <v>3024.65</v>
      </c>
      <c r="F43" s="14">
        <f t="shared" si="0"/>
        <v>0.16947114087440776</v>
      </c>
      <c r="G43" s="9">
        <f t="shared" si="1"/>
        <v>0.81608782930593482</v>
      </c>
    </row>
    <row r="45" spans="1:8" x14ac:dyDescent="0.3">
      <c r="A45" s="139" t="s">
        <v>18</v>
      </c>
      <c r="B45" s="139"/>
      <c r="C45" s="139"/>
      <c r="D45" s="139"/>
      <c r="E45" s="139"/>
      <c r="F45" s="139"/>
      <c r="G45" s="139"/>
      <c r="H45" s="139"/>
    </row>
  </sheetData>
  <mergeCells count="34">
    <mergeCell ref="A45:H45"/>
    <mergeCell ref="A38:B38"/>
    <mergeCell ref="A39:B39"/>
    <mergeCell ref="A40:B40"/>
    <mergeCell ref="A41:B41"/>
    <mergeCell ref="A42:B42"/>
    <mergeCell ref="A43:B43"/>
    <mergeCell ref="A37:B37"/>
    <mergeCell ref="A26:A30"/>
    <mergeCell ref="A32:H32"/>
    <mergeCell ref="C27:H27"/>
    <mergeCell ref="A24:H24"/>
    <mergeCell ref="C29:H29"/>
    <mergeCell ref="C30:H30"/>
    <mergeCell ref="A34:B34"/>
    <mergeCell ref="A35:B35"/>
    <mergeCell ref="A36:B36"/>
    <mergeCell ref="C10:H10"/>
    <mergeCell ref="C28:H28"/>
    <mergeCell ref="A12:H12"/>
    <mergeCell ref="A8:B8"/>
    <mergeCell ref="C8:H8"/>
    <mergeCell ref="A10:B10"/>
    <mergeCell ref="C26:H26"/>
    <mergeCell ref="C14:E14"/>
    <mergeCell ref="C16:E16"/>
    <mergeCell ref="C18:E18"/>
    <mergeCell ref="C20:E20"/>
    <mergeCell ref="C1:H1"/>
    <mergeCell ref="A2:H2"/>
    <mergeCell ref="A1:B1"/>
    <mergeCell ref="D4:H6"/>
    <mergeCell ref="C4:C6"/>
    <mergeCell ref="A4:B6"/>
  </mergeCells>
  <pageMargins left="0.7" right="0.7" top="0.75" bottom="0.75" header="0.3" footer="0.3"/>
  <pageSetup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zoomScale="110" zoomScaleNormal="110" workbookViewId="0">
      <selection activeCell="I1" sqref="I1"/>
    </sheetView>
  </sheetViews>
  <sheetFormatPr baseColWidth="10" defaultRowHeight="14.4" x14ac:dyDescent="0.3"/>
  <sheetData>
    <row r="1" spans="1:8" ht="85.2" customHeight="1" x14ac:dyDescent="0.3">
      <c r="A1" s="140"/>
      <c r="B1" s="140"/>
      <c r="C1" s="138" t="s">
        <v>0</v>
      </c>
      <c r="D1" s="138"/>
      <c r="E1" s="138"/>
      <c r="F1" s="138"/>
      <c r="G1" s="138"/>
      <c r="H1" s="138"/>
    </row>
    <row r="2" spans="1:8" x14ac:dyDescent="0.3">
      <c r="A2" s="139" t="s">
        <v>1</v>
      </c>
      <c r="B2" s="139"/>
      <c r="C2" s="139"/>
      <c r="D2" s="139"/>
      <c r="E2" s="139"/>
      <c r="F2" s="139"/>
      <c r="G2" s="139"/>
      <c r="H2" s="139"/>
    </row>
    <row r="4" spans="1:8" x14ac:dyDescent="0.3">
      <c r="A4" s="143" t="s">
        <v>2</v>
      </c>
      <c r="B4" s="143"/>
      <c r="C4" s="142" t="s">
        <v>20</v>
      </c>
      <c r="D4" s="141" t="s">
        <v>23</v>
      </c>
      <c r="E4" s="141"/>
      <c r="F4" s="141"/>
      <c r="G4" s="141"/>
      <c r="H4" s="141"/>
    </row>
    <row r="5" spans="1:8" x14ac:dyDescent="0.3">
      <c r="A5" s="143"/>
      <c r="B5" s="143"/>
      <c r="C5" s="142"/>
      <c r="D5" s="141"/>
      <c r="E5" s="141"/>
      <c r="F5" s="141"/>
      <c r="G5" s="141"/>
      <c r="H5" s="141"/>
    </row>
    <row r="6" spans="1:8" x14ac:dyDescent="0.3">
      <c r="A6" s="143"/>
      <c r="B6" s="143"/>
      <c r="C6" s="142"/>
      <c r="D6" s="141"/>
      <c r="E6" s="141"/>
      <c r="F6" s="141"/>
      <c r="G6" s="141"/>
      <c r="H6" s="141"/>
    </row>
    <row r="8" spans="1:8" x14ac:dyDescent="0.3">
      <c r="A8" s="144" t="s">
        <v>3</v>
      </c>
      <c r="B8" s="144"/>
      <c r="C8" s="145" t="s">
        <v>249</v>
      </c>
      <c r="D8" s="145"/>
      <c r="E8" s="145"/>
      <c r="F8" s="145"/>
      <c r="G8" s="145"/>
      <c r="H8" s="145"/>
    </row>
    <row r="10" spans="1:8" ht="27.6" customHeight="1" x14ac:dyDescent="0.3">
      <c r="A10" s="143" t="s">
        <v>4</v>
      </c>
      <c r="B10" s="143"/>
      <c r="C10" s="157" t="s">
        <v>248</v>
      </c>
      <c r="D10" s="157"/>
      <c r="E10" s="157"/>
      <c r="F10" s="157"/>
      <c r="G10" s="157"/>
      <c r="H10" s="157"/>
    </row>
    <row r="12" spans="1:8" x14ac:dyDescent="0.3">
      <c r="A12" s="139" t="s">
        <v>17</v>
      </c>
      <c r="B12" s="139"/>
      <c r="C12" s="139"/>
      <c r="D12" s="139"/>
      <c r="E12" s="139"/>
      <c r="F12" s="139"/>
      <c r="G12" s="139"/>
      <c r="H12" s="139"/>
    </row>
    <row r="13" spans="1:8" x14ac:dyDescent="0.3">
      <c r="A13" s="67"/>
      <c r="B13" s="67"/>
      <c r="C13" s="67"/>
      <c r="D13" s="67"/>
      <c r="E13" s="67"/>
      <c r="F13" s="67"/>
      <c r="G13" s="67"/>
      <c r="H13" s="67"/>
    </row>
    <row r="14" spans="1:8" x14ac:dyDescent="0.3">
      <c r="A14" s="67"/>
      <c r="B14" s="68"/>
      <c r="C14" s="164" t="s">
        <v>250</v>
      </c>
      <c r="D14" s="164"/>
      <c r="E14" s="21"/>
      <c r="F14" s="68"/>
    </row>
    <row r="15" spans="1:8" x14ac:dyDescent="0.3">
      <c r="A15" s="67"/>
      <c r="B15" s="68" t="s">
        <v>257</v>
      </c>
      <c r="C15" s="68"/>
      <c r="D15" s="68"/>
      <c r="E15" s="87" t="s">
        <v>19</v>
      </c>
      <c r="F15" s="108">
        <v>100000</v>
      </c>
    </row>
    <row r="16" spans="1:8" x14ac:dyDescent="0.3">
      <c r="A16" s="67"/>
      <c r="B16" s="68"/>
      <c r="C16" s="164" t="s">
        <v>251</v>
      </c>
      <c r="D16" s="164"/>
      <c r="E16" s="69"/>
      <c r="F16" s="68"/>
    </row>
    <row r="17" spans="1:15" x14ac:dyDescent="0.3">
      <c r="A17" s="67"/>
      <c r="B17" s="68"/>
      <c r="C17" s="68"/>
      <c r="D17" s="68"/>
      <c r="E17" s="69"/>
      <c r="F17" s="68"/>
    </row>
    <row r="18" spans="1:15" x14ac:dyDescent="0.3">
      <c r="A18" s="139" t="s">
        <v>5</v>
      </c>
      <c r="B18" s="139"/>
      <c r="C18" s="139"/>
      <c r="D18" s="139"/>
      <c r="E18" s="139"/>
      <c r="F18" s="139"/>
      <c r="G18" s="139"/>
      <c r="H18" s="139"/>
    </row>
    <row r="20" spans="1:15" ht="33.6" customHeight="1" x14ac:dyDescent="0.3">
      <c r="A20" s="148" t="s">
        <v>256</v>
      </c>
      <c r="B20" s="4" t="s">
        <v>250</v>
      </c>
      <c r="C20" s="141" t="s">
        <v>253</v>
      </c>
      <c r="D20" s="141"/>
      <c r="E20" s="141"/>
      <c r="F20" s="141"/>
      <c r="G20" s="141"/>
      <c r="H20" s="141"/>
    </row>
    <row r="21" spans="1:15" ht="33.6" customHeight="1" x14ac:dyDescent="0.3">
      <c r="A21" s="148"/>
      <c r="B21" s="4" t="s">
        <v>251</v>
      </c>
      <c r="C21" s="141" t="s">
        <v>254</v>
      </c>
      <c r="D21" s="141"/>
      <c r="E21" s="141"/>
      <c r="F21" s="141"/>
      <c r="G21" s="141"/>
      <c r="H21" s="141"/>
    </row>
    <row r="22" spans="1:15" ht="36.6" customHeight="1" x14ac:dyDescent="0.3">
      <c r="A22" s="148"/>
      <c r="B22" s="4" t="s">
        <v>252</v>
      </c>
      <c r="C22" s="141" t="s">
        <v>255</v>
      </c>
      <c r="D22" s="141"/>
      <c r="E22" s="141"/>
      <c r="F22" s="141"/>
      <c r="G22" s="141"/>
      <c r="H22" s="141"/>
    </row>
    <row r="23" spans="1:15" x14ac:dyDescent="0.3">
      <c r="B23" s="3"/>
    </row>
    <row r="24" spans="1:15" x14ac:dyDescent="0.3">
      <c r="A24" s="139" t="s">
        <v>16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</row>
    <row r="25" spans="1:15" x14ac:dyDescent="0.3">
      <c r="B25" s="3"/>
      <c r="C25" s="12"/>
    </row>
    <row r="26" spans="1:15" x14ac:dyDescent="0.3">
      <c r="A26" s="149" t="s">
        <v>6</v>
      </c>
      <c r="B26" s="149"/>
      <c r="C26" s="23" t="s">
        <v>250</v>
      </c>
      <c r="D26" s="23" t="s">
        <v>251</v>
      </c>
      <c r="E26" s="23" t="s">
        <v>252</v>
      </c>
      <c r="F26" s="56"/>
      <c r="G26" s="56"/>
      <c r="H26" s="56"/>
      <c r="I26" s="56"/>
      <c r="J26" s="56"/>
      <c r="K26" s="56"/>
      <c r="L26" s="56"/>
      <c r="M26" s="56"/>
      <c r="N26" s="56"/>
      <c r="O26" s="56"/>
    </row>
    <row r="27" spans="1:15" x14ac:dyDescent="0.3">
      <c r="A27" s="147" t="s">
        <v>7</v>
      </c>
      <c r="B27" s="147"/>
      <c r="C27" s="59">
        <v>0</v>
      </c>
      <c r="D27" s="60">
        <v>102961</v>
      </c>
      <c r="E27" s="59">
        <f>(C27/D27)*100000</f>
        <v>0</v>
      </c>
      <c r="F27" s="109"/>
      <c r="G27" s="92"/>
      <c r="H27" s="92"/>
      <c r="I27" s="92"/>
      <c r="J27" s="92"/>
      <c r="K27" s="92"/>
      <c r="L27" s="110"/>
      <c r="M27" s="110"/>
      <c r="N27" s="110"/>
      <c r="O27" s="111"/>
    </row>
    <row r="28" spans="1:15" x14ac:dyDescent="0.3">
      <c r="A28" s="150" t="s">
        <v>8</v>
      </c>
      <c r="B28" s="150"/>
      <c r="C28" s="61">
        <v>10797</v>
      </c>
      <c r="D28" s="61">
        <v>21593</v>
      </c>
      <c r="E28" s="61">
        <f t="shared" ref="E28:E35" si="0">(C28/D28)*100000</f>
        <v>50002.315565229474</v>
      </c>
      <c r="F28" s="109"/>
      <c r="G28" s="92"/>
      <c r="H28" s="92"/>
      <c r="I28" s="92"/>
      <c r="J28" s="92"/>
      <c r="K28" s="92"/>
      <c r="L28" s="110"/>
      <c r="M28" s="110"/>
      <c r="N28" s="110"/>
      <c r="O28" s="111"/>
    </row>
    <row r="29" spans="1:15" x14ac:dyDescent="0.3">
      <c r="A29" s="147" t="s">
        <v>9</v>
      </c>
      <c r="B29" s="147"/>
      <c r="C29" s="59">
        <v>130</v>
      </c>
      <c r="D29" s="60">
        <v>4303</v>
      </c>
      <c r="E29" s="59">
        <f t="shared" si="0"/>
        <v>3021.1480362537768</v>
      </c>
      <c r="F29" s="109"/>
      <c r="G29" s="92"/>
      <c r="H29" s="93"/>
      <c r="I29" s="92"/>
      <c r="J29" s="93"/>
      <c r="K29" s="92"/>
      <c r="L29" s="110"/>
      <c r="M29" s="110"/>
      <c r="N29" s="110"/>
      <c r="O29" s="111"/>
    </row>
    <row r="30" spans="1:15" x14ac:dyDescent="0.3">
      <c r="A30" s="150" t="s">
        <v>10</v>
      </c>
      <c r="B30" s="150"/>
      <c r="C30" s="61">
        <v>3000</v>
      </c>
      <c r="D30" s="61">
        <v>52403</v>
      </c>
      <c r="E30" s="61">
        <f t="shared" si="0"/>
        <v>5724.8630803579945</v>
      </c>
      <c r="F30" s="109"/>
      <c r="G30" s="92"/>
      <c r="H30" s="92"/>
      <c r="I30" s="92"/>
      <c r="J30" s="92"/>
      <c r="K30" s="92"/>
      <c r="L30" s="110"/>
      <c r="M30" s="110"/>
      <c r="N30" s="110"/>
      <c r="O30" s="111"/>
    </row>
    <row r="31" spans="1:15" x14ac:dyDescent="0.3">
      <c r="A31" s="147" t="s">
        <v>11</v>
      </c>
      <c r="B31" s="147"/>
      <c r="C31" s="59">
        <v>129</v>
      </c>
      <c r="D31" s="60">
        <v>27646</v>
      </c>
      <c r="E31" s="59">
        <f t="shared" si="0"/>
        <v>466.61361498951021</v>
      </c>
      <c r="F31" s="109"/>
      <c r="G31" s="92"/>
      <c r="H31" s="92"/>
      <c r="I31" s="92"/>
      <c r="J31" s="92"/>
      <c r="K31" s="92"/>
      <c r="L31" s="110"/>
      <c r="M31" s="110"/>
      <c r="N31" s="110"/>
      <c r="O31" s="111"/>
    </row>
    <row r="32" spans="1:15" x14ac:dyDescent="0.3">
      <c r="A32" s="150" t="s">
        <v>12</v>
      </c>
      <c r="B32" s="150"/>
      <c r="C32" s="61">
        <v>105</v>
      </c>
      <c r="D32" s="61">
        <v>10681</v>
      </c>
      <c r="E32" s="61">
        <f t="shared" si="0"/>
        <v>983.05402115906747</v>
      </c>
      <c r="F32" s="109"/>
      <c r="G32" s="92"/>
      <c r="H32" s="92"/>
      <c r="I32" s="92"/>
      <c r="J32" s="92"/>
      <c r="K32" s="92"/>
      <c r="L32" s="110"/>
      <c r="M32" s="110"/>
      <c r="N32" s="110"/>
      <c r="O32" s="111"/>
    </row>
    <row r="33" spans="1:15" x14ac:dyDescent="0.3">
      <c r="A33" s="147" t="s">
        <v>13</v>
      </c>
      <c r="B33" s="147"/>
      <c r="C33" s="59">
        <v>21</v>
      </c>
      <c r="D33" s="60">
        <v>15365</v>
      </c>
      <c r="E33" s="59">
        <f t="shared" si="0"/>
        <v>136.67425968109339</v>
      </c>
      <c r="F33" s="109"/>
      <c r="G33" s="92"/>
      <c r="H33" s="92"/>
      <c r="I33" s="92"/>
      <c r="J33" s="92"/>
      <c r="K33" s="92"/>
      <c r="L33" s="110"/>
      <c r="M33" s="110"/>
      <c r="N33" s="110"/>
      <c r="O33" s="111"/>
    </row>
    <row r="34" spans="1:15" x14ac:dyDescent="0.3">
      <c r="A34" s="151" t="s">
        <v>14</v>
      </c>
      <c r="B34" s="151"/>
      <c r="C34" s="116">
        <v>0</v>
      </c>
      <c r="D34" s="116">
        <v>229999</v>
      </c>
      <c r="E34" s="116">
        <f t="shared" si="0"/>
        <v>0</v>
      </c>
      <c r="F34" s="109"/>
      <c r="G34" s="94"/>
      <c r="H34" s="94"/>
      <c r="I34" s="94"/>
      <c r="J34" s="94"/>
      <c r="K34" s="94"/>
      <c r="L34" s="112"/>
      <c r="M34" s="112"/>
      <c r="N34" s="112"/>
      <c r="O34" s="113"/>
    </row>
    <row r="35" spans="1:15" x14ac:dyDescent="0.3">
      <c r="A35" s="156" t="s">
        <v>228</v>
      </c>
      <c r="B35" s="156"/>
      <c r="C35" s="74">
        <v>0</v>
      </c>
      <c r="D35" s="75">
        <v>460370</v>
      </c>
      <c r="E35" s="59">
        <f t="shared" si="0"/>
        <v>0</v>
      </c>
      <c r="F35" s="109"/>
      <c r="G35" s="82"/>
      <c r="H35" s="82"/>
      <c r="I35" s="82"/>
      <c r="J35" s="82"/>
      <c r="K35" s="82"/>
      <c r="L35" s="114"/>
      <c r="M35" s="114"/>
      <c r="N35" s="114"/>
      <c r="O35" s="115"/>
    </row>
    <row r="37" spans="1:15" x14ac:dyDescent="0.3">
      <c r="A37" s="139" t="s">
        <v>18</v>
      </c>
      <c r="B37" s="139"/>
      <c r="C37" s="139"/>
      <c r="D37" s="139"/>
      <c r="E37" s="139"/>
      <c r="F37" s="139"/>
      <c r="G37" s="139"/>
      <c r="H37" s="139"/>
      <c r="I37" s="11"/>
      <c r="J37" s="11"/>
    </row>
    <row r="39" spans="1:15" x14ac:dyDescent="0.3">
      <c r="C39" s="56"/>
      <c r="D39" s="56"/>
      <c r="E39" s="56"/>
      <c r="F39" s="56"/>
      <c r="G39" s="56"/>
      <c r="H39" s="56"/>
      <c r="I39" s="56"/>
      <c r="J39" s="56"/>
      <c r="K39" s="12"/>
    </row>
    <row r="40" spans="1:15" x14ac:dyDescent="0.3">
      <c r="C40" s="92"/>
      <c r="D40" s="92"/>
      <c r="E40" s="92"/>
      <c r="F40" s="92"/>
      <c r="G40" s="92"/>
      <c r="H40" s="92"/>
      <c r="I40" s="92"/>
      <c r="J40" s="92"/>
      <c r="K40" s="12"/>
    </row>
    <row r="41" spans="1:15" x14ac:dyDescent="0.3">
      <c r="C41" s="92"/>
      <c r="D41" s="92"/>
      <c r="E41" s="92"/>
      <c r="F41" s="92"/>
      <c r="G41" s="92"/>
      <c r="H41" s="92"/>
      <c r="I41" s="92"/>
      <c r="J41" s="92"/>
      <c r="K41" s="12"/>
    </row>
    <row r="42" spans="1:15" x14ac:dyDescent="0.3">
      <c r="C42" s="93"/>
      <c r="D42" s="92"/>
      <c r="E42" s="93"/>
      <c r="F42" s="92"/>
      <c r="G42" s="93"/>
      <c r="H42" s="92"/>
      <c r="I42" s="93"/>
      <c r="J42" s="92"/>
      <c r="K42" s="12"/>
    </row>
    <row r="43" spans="1:15" x14ac:dyDescent="0.3">
      <c r="C43" s="92"/>
      <c r="D43" s="92"/>
      <c r="E43" s="92"/>
      <c r="F43" s="92"/>
      <c r="G43" s="92"/>
      <c r="H43" s="92"/>
      <c r="I43" s="92"/>
      <c r="J43" s="92"/>
      <c r="K43" s="12"/>
    </row>
    <row r="44" spans="1:15" x14ac:dyDescent="0.3">
      <c r="C44" s="92"/>
      <c r="D44" s="92"/>
      <c r="E44" s="92"/>
      <c r="F44" s="92"/>
      <c r="G44" s="92"/>
      <c r="H44" s="92"/>
      <c r="I44" s="92"/>
      <c r="J44" s="92"/>
      <c r="K44" s="12"/>
    </row>
    <row r="45" spans="1:15" x14ac:dyDescent="0.3">
      <c r="C45" s="92"/>
      <c r="D45" s="92"/>
      <c r="E45" s="92"/>
      <c r="F45" s="92"/>
      <c r="G45" s="92"/>
      <c r="H45" s="92"/>
      <c r="I45" s="92"/>
      <c r="J45" s="92"/>
      <c r="K45" s="12"/>
    </row>
    <row r="46" spans="1:15" x14ac:dyDescent="0.3">
      <c r="C46" s="92"/>
      <c r="D46" s="92"/>
      <c r="E46" s="92"/>
      <c r="F46" s="92"/>
      <c r="G46" s="92"/>
      <c r="H46" s="92"/>
      <c r="I46" s="92"/>
      <c r="J46" s="92"/>
      <c r="K46" s="12"/>
    </row>
    <row r="47" spans="1:15" x14ac:dyDescent="0.3">
      <c r="C47" s="94"/>
      <c r="D47" s="94"/>
      <c r="E47" s="94"/>
      <c r="F47" s="94"/>
      <c r="G47" s="94"/>
      <c r="H47" s="94"/>
      <c r="I47" s="94"/>
      <c r="J47" s="94"/>
      <c r="K47" s="12"/>
    </row>
    <row r="48" spans="1:15" x14ac:dyDescent="0.3">
      <c r="C48" s="82"/>
      <c r="D48" s="82"/>
      <c r="E48" s="82"/>
      <c r="F48" s="82"/>
      <c r="G48" s="82"/>
      <c r="H48" s="82"/>
      <c r="I48" s="82"/>
      <c r="J48" s="82"/>
      <c r="K48" s="12"/>
    </row>
  </sheetData>
  <mergeCells count="30">
    <mergeCell ref="A33:B33"/>
    <mergeCell ref="A34:B34"/>
    <mergeCell ref="A35:B35"/>
    <mergeCell ref="A37:H37"/>
    <mergeCell ref="C14:D14"/>
    <mergeCell ref="A27:B27"/>
    <mergeCell ref="A28:B28"/>
    <mergeCell ref="A29:B29"/>
    <mergeCell ref="A30:B30"/>
    <mergeCell ref="A31:B31"/>
    <mergeCell ref="A32:B32"/>
    <mergeCell ref="A24:O24"/>
    <mergeCell ref="A26:B26"/>
    <mergeCell ref="A18:H18"/>
    <mergeCell ref="A20:A22"/>
    <mergeCell ref="C20:H20"/>
    <mergeCell ref="C21:H21"/>
    <mergeCell ref="C22:H22"/>
    <mergeCell ref="A8:B8"/>
    <mergeCell ref="C8:H8"/>
    <mergeCell ref="A10:B10"/>
    <mergeCell ref="C10:H10"/>
    <mergeCell ref="A12:H12"/>
    <mergeCell ref="C16:D16"/>
    <mergeCell ref="A1:B1"/>
    <mergeCell ref="C1:H1"/>
    <mergeCell ref="A2:H2"/>
    <mergeCell ref="A4:B6"/>
    <mergeCell ref="C4:C6"/>
    <mergeCell ref="D4:H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zoomScale="110" zoomScaleNormal="110" workbookViewId="0">
      <selection activeCell="C1" sqref="C1:H1"/>
    </sheetView>
  </sheetViews>
  <sheetFormatPr baseColWidth="10" defaultRowHeight="14.4" x14ac:dyDescent="0.3"/>
  <cols>
    <col min="2" max="2" width="13.77734375" customWidth="1"/>
  </cols>
  <sheetData>
    <row r="1" spans="1:8" ht="88.2" customHeight="1" x14ac:dyDescent="0.3">
      <c r="A1" s="140"/>
      <c r="B1" s="140"/>
      <c r="C1" s="138" t="s">
        <v>0</v>
      </c>
      <c r="D1" s="138"/>
      <c r="E1" s="138"/>
      <c r="F1" s="138"/>
      <c r="G1" s="138"/>
      <c r="H1" s="138"/>
    </row>
    <row r="2" spans="1:8" x14ac:dyDescent="0.3">
      <c r="A2" s="139" t="s">
        <v>1</v>
      </c>
      <c r="B2" s="139"/>
      <c r="C2" s="139"/>
      <c r="D2" s="139"/>
      <c r="E2" s="139"/>
      <c r="F2" s="139"/>
      <c r="G2" s="139"/>
      <c r="H2" s="139"/>
    </row>
    <row r="4" spans="1:8" x14ac:dyDescent="0.3">
      <c r="A4" s="143" t="s">
        <v>2</v>
      </c>
      <c r="B4" s="143"/>
      <c r="C4" s="142" t="s">
        <v>20</v>
      </c>
      <c r="D4" s="141" t="s">
        <v>23</v>
      </c>
      <c r="E4" s="141"/>
      <c r="F4" s="141"/>
      <c r="G4" s="141"/>
      <c r="H4" s="141"/>
    </row>
    <row r="5" spans="1:8" x14ac:dyDescent="0.3">
      <c r="A5" s="143"/>
      <c r="B5" s="143"/>
      <c r="C5" s="142"/>
      <c r="D5" s="141"/>
      <c r="E5" s="141"/>
      <c r="F5" s="141"/>
      <c r="G5" s="141"/>
      <c r="H5" s="141"/>
    </row>
    <row r="6" spans="1:8" x14ac:dyDescent="0.3">
      <c r="A6" s="143"/>
      <c r="B6" s="143"/>
      <c r="C6" s="142"/>
      <c r="D6" s="141"/>
      <c r="E6" s="141"/>
      <c r="F6" s="141"/>
      <c r="G6" s="141"/>
      <c r="H6" s="141"/>
    </row>
    <row r="8" spans="1:8" x14ac:dyDescent="0.3">
      <c r="A8" s="144" t="s">
        <v>3</v>
      </c>
      <c r="B8" s="144"/>
      <c r="C8" s="145" t="s">
        <v>258</v>
      </c>
      <c r="D8" s="145"/>
      <c r="E8" s="145"/>
      <c r="F8" s="145"/>
      <c r="G8" s="145"/>
      <c r="H8" s="145"/>
    </row>
    <row r="10" spans="1:8" ht="30" customHeight="1" x14ac:dyDescent="0.3">
      <c r="A10" s="143" t="s">
        <v>4</v>
      </c>
      <c r="B10" s="143"/>
      <c r="C10" s="157" t="s">
        <v>259</v>
      </c>
      <c r="D10" s="157"/>
      <c r="E10" s="157"/>
      <c r="F10" s="157"/>
      <c r="G10" s="157"/>
      <c r="H10" s="157"/>
    </row>
    <row r="12" spans="1:8" x14ac:dyDescent="0.3">
      <c r="A12" s="139" t="s">
        <v>17</v>
      </c>
      <c r="B12" s="139"/>
      <c r="C12" s="139"/>
      <c r="D12" s="139"/>
      <c r="E12" s="139"/>
      <c r="F12" s="139"/>
      <c r="G12" s="139"/>
      <c r="H12" s="139"/>
    </row>
    <row r="13" spans="1:8" x14ac:dyDescent="0.3">
      <c r="A13" s="67"/>
      <c r="B13" s="67"/>
      <c r="C13" s="67"/>
      <c r="D13" s="67"/>
      <c r="E13" s="67"/>
      <c r="F13" s="67"/>
      <c r="G13" s="67"/>
      <c r="H13" s="67"/>
    </row>
    <row r="14" spans="1:8" x14ac:dyDescent="0.3">
      <c r="A14" s="67"/>
      <c r="D14" s="117" t="s">
        <v>261</v>
      </c>
      <c r="E14" s="68" t="s">
        <v>267</v>
      </c>
      <c r="F14" s="21"/>
      <c r="G14" s="68"/>
      <c r="H14" s="67"/>
    </row>
    <row r="15" spans="1:8" x14ac:dyDescent="0.3">
      <c r="A15" s="67"/>
      <c r="F15" s="69"/>
      <c r="G15" s="68"/>
      <c r="H15" s="67"/>
    </row>
    <row r="16" spans="1:8" x14ac:dyDescent="0.3">
      <c r="A16" s="67"/>
      <c r="D16" t="s">
        <v>262</v>
      </c>
      <c r="E16" s="68" t="s">
        <v>268</v>
      </c>
      <c r="F16" s="69"/>
      <c r="G16" s="68"/>
      <c r="H16" s="67"/>
    </row>
    <row r="17" spans="1:8" x14ac:dyDescent="0.3">
      <c r="A17" s="67"/>
      <c r="F17" s="69"/>
      <c r="G17" s="68"/>
      <c r="H17" s="67"/>
    </row>
    <row r="18" spans="1:8" x14ac:dyDescent="0.3">
      <c r="A18" s="67"/>
      <c r="D18" t="s">
        <v>263</v>
      </c>
      <c r="E18" s="68" t="s">
        <v>269</v>
      </c>
      <c r="F18" s="69"/>
      <c r="G18" s="68"/>
      <c r="H18" s="67"/>
    </row>
    <row r="19" spans="1:8" x14ac:dyDescent="0.3">
      <c r="A19" s="67"/>
      <c r="F19" s="69"/>
      <c r="G19" s="68"/>
      <c r="H19" s="67"/>
    </row>
    <row r="20" spans="1:8" x14ac:dyDescent="0.3">
      <c r="A20" s="67"/>
      <c r="D20" t="s">
        <v>264</v>
      </c>
      <c r="E20" s="68" t="s">
        <v>270</v>
      </c>
      <c r="F20" s="69"/>
      <c r="G20" s="68"/>
      <c r="H20" s="67"/>
    </row>
    <row r="21" spans="1:8" x14ac:dyDescent="0.3">
      <c r="A21" s="67"/>
      <c r="E21" s="68"/>
      <c r="F21" s="69"/>
      <c r="G21" s="68"/>
      <c r="H21" s="67"/>
    </row>
    <row r="22" spans="1:8" x14ac:dyDescent="0.3">
      <c r="A22" s="67"/>
      <c r="D22" t="s">
        <v>265</v>
      </c>
      <c r="E22" s="68" t="s">
        <v>271</v>
      </c>
      <c r="F22" s="69"/>
      <c r="G22" s="68"/>
      <c r="H22" s="67"/>
    </row>
    <row r="23" spans="1:8" x14ac:dyDescent="0.3">
      <c r="A23" s="67"/>
      <c r="D23" s="67"/>
      <c r="E23" s="68"/>
      <c r="F23" s="69"/>
      <c r="G23" s="68"/>
      <c r="H23" s="67"/>
    </row>
    <row r="24" spans="1:8" x14ac:dyDescent="0.3">
      <c r="A24" s="67"/>
      <c r="D24" t="s">
        <v>266</v>
      </c>
      <c r="E24" s="68" t="s">
        <v>272</v>
      </c>
      <c r="F24" s="69"/>
      <c r="G24" s="68"/>
      <c r="H24" s="67"/>
    </row>
    <row r="25" spans="1:8" x14ac:dyDescent="0.3">
      <c r="A25" s="67"/>
      <c r="B25" s="67"/>
      <c r="C25" s="68"/>
      <c r="D25" s="68"/>
      <c r="E25" s="68"/>
      <c r="F25" s="69"/>
      <c r="G25" s="68"/>
      <c r="H25" s="67"/>
    </row>
    <row r="26" spans="1:8" x14ac:dyDescent="0.3">
      <c r="A26" s="139" t="s">
        <v>5</v>
      </c>
      <c r="B26" s="139"/>
      <c r="C26" s="139"/>
      <c r="D26" s="139"/>
      <c r="E26" s="139"/>
      <c r="F26" s="139"/>
      <c r="G26" s="139"/>
      <c r="H26" s="139"/>
    </row>
    <row r="29" spans="1:8" ht="19.2" customHeight="1" x14ac:dyDescent="0.3">
      <c r="A29" s="148" t="s">
        <v>260</v>
      </c>
      <c r="B29" s="4" t="s">
        <v>267</v>
      </c>
      <c r="C29" s="155" t="s">
        <v>280</v>
      </c>
      <c r="D29" s="155"/>
      <c r="E29" s="155"/>
      <c r="F29" s="155"/>
      <c r="G29" s="155"/>
      <c r="H29" s="155"/>
    </row>
    <row r="30" spans="1:8" ht="25.2" customHeight="1" x14ac:dyDescent="0.3">
      <c r="A30" s="148"/>
      <c r="B30" s="4" t="s">
        <v>268</v>
      </c>
      <c r="C30" s="141" t="s">
        <v>290</v>
      </c>
      <c r="D30" s="141"/>
      <c r="E30" s="141"/>
      <c r="F30" s="141"/>
      <c r="G30" s="141"/>
      <c r="H30" s="141"/>
    </row>
    <row r="31" spans="1:8" ht="19.2" customHeight="1" x14ac:dyDescent="0.3">
      <c r="A31" s="148"/>
      <c r="B31" s="4" t="s">
        <v>269</v>
      </c>
      <c r="C31" s="141" t="s">
        <v>281</v>
      </c>
      <c r="D31" s="141"/>
      <c r="E31" s="141"/>
      <c r="F31" s="141"/>
      <c r="G31" s="141"/>
      <c r="H31" s="141"/>
    </row>
    <row r="32" spans="1:8" ht="19.2" customHeight="1" x14ac:dyDescent="0.3">
      <c r="A32" s="148"/>
      <c r="B32" s="4" t="s">
        <v>270</v>
      </c>
      <c r="C32" s="141" t="s">
        <v>282</v>
      </c>
      <c r="D32" s="141"/>
      <c r="E32" s="141"/>
      <c r="F32" s="141"/>
      <c r="G32" s="141"/>
      <c r="H32" s="141"/>
    </row>
    <row r="33" spans="1:14" ht="19.2" customHeight="1" x14ac:dyDescent="0.3">
      <c r="A33" s="148"/>
      <c r="B33" s="4" t="s">
        <v>271</v>
      </c>
      <c r="C33" s="141" t="s">
        <v>283</v>
      </c>
      <c r="D33" s="141"/>
      <c r="E33" s="141"/>
      <c r="F33" s="141"/>
      <c r="G33" s="141"/>
      <c r="H33" s="141"/>
    </row>
    <row r="34" spans="1:14" ht="19.2" customHeight="1" x14ac:dyDescent="0.3">
      <c r="A34" s="148"/>
      <c r="B34" s="4" t="s">
        <v>273</v>
      </c>
      <c r="C34" s="141" t="s">
        <v>289</v>
      </c>
      <c r="D34" s="141"/>
      <c r="E34" s="141"/>
      <c r="F34" s="141"/>
      <c r="G34" s="141"/>
      <c r="H34" s="141"/>
    </row>
    <row r="35" spans="1:14" ht="27.6" customHeight="1" x14ac:dyDescent="0.3">
      <c r="A35" s="148"/>
      <c r="B35" s="4" t="s">
        <v>274</v>
      </c>
      <c r="C35" s="141" t="s">
        <v>284</v>
      </c>
      <c r="D35" s="141"/>
      <c r="E35" s="141"/>
      <c r="F35" s="141"/>
      <c r="G35" s="141"/>
      <c r="H35" s="141"/>
    </row>
    <row r="36" spans="1:14" ht="30" customHeight="1" x14ac:dyDescent="0.3">
      <c r="A36" s="148"/>
      <c r="B36" s="4" t="s">
        <v>275</v>
      </c>
      <c r="C36" s="141" t="s">
        <v>291</v>
      </c>
      <c r="D36" s="141"/>
      <c r="E36" s="141"/>
      <c r="F36" s="141"/>
      <c r="G36" s="141"/>
      <c r="H36" s="141"/>
    </row>
    <row r="37" spans="1:14" ht="27" customHeight="1" x14ac:dyDescent="0.3">
      <c r="A37" s="148"/>
      <c r="B37" s="4" t="s">
        <v>276</v>
      </c>
      <c r="C37" s="141" t="s">
        <v>285</v>
      </c>
      <c r="D37" s="141"/>
      <c r="E37" s="141"/>
      <c r="F37" s="141"/>
      <c r="G37" s="141"/>
      <c r="H37" s="141"/>
    </row>
    <row r="38" spans="1:14" ht="27.6" customHeight="1" x14ac:dyDescent="0.3">
      <c r="A38" s="148"/>
      <c r="B38" s="4" t="s">
        <v>277</v>
      </c>
      <c r="C38" s="141" t="s">
        <v>286</v>
      </c>
      <c r="D38" s="141"/>
      <c r="E38" s="141"/>
      <c r="F38" s="141"/>
      <c r="G38" s="141"/>
      <c r="H38" s="141"/>
    </row>
    <row r="39" spans="1:14" ht="28.2" customHeight="1" x14ac:dyDescent="0.3">
      <c r="A39" s="148"/>
      <c r="B39" s="4" t="s">
        <v>278</v>
      </c>
      <c r="C39" s="141" t="s">
        <v>287</v>
      </c>
      <c r="D39" s="141"/>
      <c r="E39" s="141"/>
      <c r="F39" s="141"/>
      <c r="G39" s="141"/>
      <c r="H39" s="141"/>
    </row>
    <row r="40" spans="1:14" ht="25.2" customHeight="1" x14ac:dyDescent="0.3">
      <c r="A40" s="148"/>
      <c r="B40" s="4" t="s">
        <v>279</v>
      </c>
      <c r="C40" s="141" t="s">
        <v>288</v>
      </c>
      <c r="D40" s="141"/>
      <c r="E40" s="141"/>
      <c r="F40" s="141"/>
      <c r="G40" s="141"/>
      <c r="H40" s="141"/>
    </row>
    <row r="41" spans="1:14" x14ac:dyDescent="0.3">
      <c r="B41" s="3"/>
    </row>
    <row r="42" spans="1:14" x14ac:dyDescent="0.3">
      <c r="B42" s="3"/>
    </row>
    <row r="43" spans="1:14" x14ac:dyDescent="0.3">
      <c r="A43" s="139" t="s">
        <v>16</v>
      </c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</row>
    <row r="44" spans="1:14" x14ac:dyDescent="0.3">
      <c r="B44" s="3"/>
      <c r="C44" s="12"/>
    </row>
    <row r="45" spans="1:14" x14ac:dyDescent="0.3">
      <c r="A45" s="149" t="s">
        <v>6</v>
      </c>
      <c r="B45" s="149"/>
      <c r="C45" s="23" t="s">
        <v>267</v>
      </c>
      <c r="D45" s="23" t="s">
        <v>268</v>
      </c>
      <c r="E45" s="23" t="s">
        <v>269</v>
      </c>
      <c r="F45" s="23" t="s">
        <v>270</v>
      </c>
      <c r="G45" s="23" t="s">
        <v>271</v>
      </c>
      <c r="H45" s="23" t="s">
        <v>273</v>
      </c>
      <c r="I45" s="23" t="s">
        <v>274</v>
      </c>
      <c r="J45" s="23" t="s">
        <v>275</v>
      </c>
      <c r="K45" s="23" t="s">
        <v>276</v>
      </c>
      <c r="L45" s="23" t="s">
        <v>277</v>
      </c>
      <c r="M45" s="66" t="s">
        <v>278</v>
      </c>
      <c r="N45" s="23" t="s">
        <v>293</v>
      </c>
    </row>
    <row r="46" spans="1:14" x14ac:dyDescent="0.3">
      <c r="A46" s="147" t="s">
        <v>7</v>
      </c>
      <c r="B46" s="147"/>
      <c r="C46" s="118">
        <v>0</v>
      </c>
      <c r="D46" s="119">
        <v>0</v>
      </c>
      <c r="E46" s="118">
        <v>0</v>
      </c>
      <c r="F46" s="119">
        <v>0</v>
      </c>
      <c r="G46" s="118">
        <v>0</v>
      </c>
      <c r="H46" s="119">
        <v>0</v>
      </c>
      <c r="I46" s="118">
        <f t="shared" ref="I46:N46" si="0">C46</f>
        <v>0</v>
      </c>
      <c r="J46" s="119">
        <f t="shared" si="0"/>
        <v>0</v>
      </c>
      <c r="K46" s="118">
        <f t="shared" si="0"/>
        <v>0</v>
      </c>
      <c r="L46" s="119">
        <f t="shared" si="0"/>
        <v>0</v>
      </c>
      <c r="M46" s="118">
        <f t="shared" si="0"/>
        <v>0</v>
      </c>
      <c r="N46" s="119">
        <f t="shared" si="0"/>
        <v>0</v>
      </c>
    </row>
    <row r="47" spans="1:14" x14ac:dyDescent="0.3">
      <c r="A47" s="150" t="s">
        <v>8</v>
      </c>
      <c r="B47" s="150"/>
      <c r="C47" s="120">
        <v>0.9</v>
      </c>
      <c r="D47" s="120">
        <v>0</v>
      </c>
      <c r="E47" s="120">
        <v>0.7</v>
      </c>
      <c r="F47" s="120">
        <v>1</v>
      </c>
      <c r="G47" s="120">
        <v>1</v>
      </c>
      <c r="H47" s="120">
        <v>2.0000000000000001E-4</v>
      </c>
      <c r="I47" s="120">
        <f t="shared" ref="I47:I54" si="1">C47</f>
        <v>0.9</v>
      </c>
      <c r="J47" s="120">
        <f t="shared" ref="J47:J54" si="2">D47</f>
        <v>0</v>
      </c>
      <c r="K47" s="120">
        <f t="shared" ref="K47:K54" si="3">E47</f>
        <v>0.7</v>
      </c>
      <c r="L47" s="120">
        <f t="shared" ref="L47:L54" si="4">F47</f>
        <v>1</v>
      </c>
      <c r="M47" s="120">
        <f t="shared" ref="M47:M54" si="5">G47</f>
        <v>1</v>
      </c>
      <c r="N47" s="120">
        <f t="shared" ref="N47:N54" si="6">H47</f>
        <v>2.0000000000000001E-4</v>
      </c>
    </row>
    <row r="48" spans="1:14" x14ac:dyDescent="0.3">
      <c r="A48" s="147" t="s">
        <v>9</v>
      </c>
      <c r="B48" s="147"/>
      <c r="C48" s="118">
        <v>0.1</v>
      </c>
      <c r="D48" s="119">
        <v>0</v>
      </c>
      <c r="E48" s="118">
        <v>0.5</v>
      </c>
      <c r="F48" s="119">
        <v>0.2</v>
      </c>
      <c r="G48" s="118">
        <v>0</v>
      </c>
      <c r="H48" s="119">
        <v>0</v>
      </c>
      <c r="I48" s="118">
        <f t="shared" si="1"/>
        <v>0.1</v>
      </c>
      <c r="J48" s="119">
        <f t="shared" si="2"/>
        <v>0</v>
      </c>
      <c r="K48" s="118">
        <f t="shared" si="3"/>
        <v>0.5</v>
      </c>
      <c r="L48" s="119">
        <f t="shared" si="4"/>
        <v>0.2</v>
      </c>
      <c r="M48" s="118">
        <f t="shared" si="5"/>
        <v>0</v>
      </c>
      <c r="N48" s="119">
        <f t="shared" si="6"/>
        <v>0</v>
      </c>
    </row>
    <row r="49" spans="1:14" x14ac:dyDescent="0.3">
      <c r="A49" s="150" t="s">
        <v>10</v>
      </c>
      <c r="B49" s="150"/>
      <c r="C49" s="120" t="s">
        <v>292</v>
      </c>
      <c r="D49" s="120">
        <v>0</v>
      </c>
      <c r="E49" s="120">
        <v>0.20030000000000001</v>
      </c>
      <c r="F49" s="120">
        <v>0.8</v>
      </c>
      <c r="G49" s="120">
        <v>0.25</v>
      </c>
      <c r="H49" s="120">
        <v>2.0000000000000001E-4</v>
      </c>
      <c r="I49" s="120" t="str">
        <f t="shared" si="1"/>
        <v>60-70%</v>
      </c>
      <c r="J49" s="120">
        <f t="shared" si="2"/>
        <v>0</v>
      </c>
      <c r="K49" s="120">
        <f t="shared" si="3"/>
        <v>0.20030000000000001</v>
      </c>
      <c r="L49" s="120">
        <f t="shared" si="4"/>
        <v>0.8</v>
      </c>
      <c r="M49" s="120">
        <f t="shared" si="5"/>
        <v>0.25</v>
      </c>
      <c r="N49" s="120">
        <f t="shared" si="6"/>
        <v>2.0000000000000001E-4</v>
      </c>
    </row>
    <row r="50" spans="1:14" x14ac:dyDescent="0.3">
      <c r="A50" s="147" t="s">
        <v>11</v>
      </c>
      <c r="B50" s="147"/>
      <c r="C50" s="118">
        <v>0.3</v>
      </c>
      <c r="D50" s="119">
        <v>0</v>
      </c>
      <c r="E50" s="118">
        <v>0.08</v>
      </c>
      <c r="F50" s="119">
        <v>0.55000000000000004</v>
      </c>
      <c r="G50" s="118">
        <v>0.03</v>
      </c>
      <c r="H50" s="119">
        <v>0.02</v>
      </c>
      <c r="I50" s="118">
        <f t="shared" si="1"/>
        <v>0.3</v>
      </c>
      <c r="J50" s="119">
        <f t="shared" si="2"/>
        <v>0</v>
      </c>
      <c r="K50" s="118">
        <f t="shared" si="3"/>
        <v>0.08</v>
      </c>
      <c r="L50" s="119">
        <f t="shared" si="4"/>
        <v>0.55000000000000004</v>
      </c>
      <c r="M50" s="118">
        <f t="shared" si="5"/>
        <v>0.03</v>
      </c>
      <c r="N50" s="119">
        <f t="shared" si="6"/>
        <v>0.02</v>
      </c>
    </row>
    <row r="51" spans="1:14" x14ac:dyDescent="0.3">
      <c r="A51" s="150" t="s">
        <v>12</v>
      </c>
      <c r="B51" s="150"/>
      <c r="C51" s="120">
        <v>0.7</v>
      </c>
      <c r="D51" s="120">
        <v>0</v>
      </c>
      <c r="E51" s="120">
        <v>0.4</v>
      </c>
      <c r="F51" s="120">
        <v>0.4</v>
      </c>
      <c r="G51" s="120">
        <v>0.05</v>
      </c>
      <c r="H51" s="120">
        <v>0</v>
      </c>
      <c r="I51" s="120">
        <f t="shared" si="1"/>
        <v>0.7</v>
      </c>
      <c r="J51" s="120">
        <f t="shared" si="2"/>
        <v>0</v>
      </c>
      <c r="K51" s="120">
        <f t="shared" si="3"/>
        <v>0.4</v>
      </c>
      <c r="L51" s="120">
        <f t="shared" si="4"/>
        <v>0.4</v>
      </c>
      <c r="M51" s="120">
        <f t="shared" si="5"/>
        <v>0.05</v>
      </c>
      <c r="N51" s="120">
        <f t="shared" si="6"/>
        <v>0</v>
      </c>
    </row>
    <row r="52" spans="1:14" x14ac:dyDescent="0.3">
      <c r="A52" s="147" t="s">
        <v>13</v>
      </c>
      <c r="B52" s="147"/>
      <c r="C52" s="118">
        <v>0.4</v>
      </c>
      <c r="D52" s="119">
        <v>0</v>
      </c>
      <c r="E52" s="118">
        <v>0.3</v>
      </c>
      <c r="F52" s="119">
        <v>0.2</v>
      </c>
      <c r="G52" s="118">
        <v>8.0000000000000002E-3</v>
      </c>
      <c r="H52" s="119">
        <v>0.02</v>
      </c>
      <c r="I52" s="118">
        <f t="shared" si="1"/>
        <v>0.4</v>
      </c>
      <c r="J52" s="119">
        <f t="shared" si="2"/>
        <v>0</v>
      </c>
      <c r="K52" s="118">
        <f t="shared" si="3"/>
        <v>0.3</v>
      </c>
      <c r="L52" s="119">
        <f t="shared" si="4"/>
        <v>0.2</v>
      </c>
      <c r="M52" s="118">
        <f t="shared" si="5"/>
        <v>8.0000000000000002E-3</v>
      </c>
      <c r="N52" s="119">
        <f t="shared" si="6"/>
        <v>0.02</v>
      </c>
    </row>
    <row r="53" spans="1:14" x14ac:dyDescent="0.3">
      <c r="A53" s="151" t="s">
        <v>14</v>
      </c>
      <c r="B53" s="151"/>
      <c r="C53" s="121">
        <v>0</v>
      </c>
      <c r="D53" s="121">
        <v>0</v>
      </c>
      <c r="E53" s="121">
        <v>0</v>
      </c>
      <c r="F53" s="121">
        <v>0</v>
      </c>
      <c r="G53" s="121">
        <v>0</v>
      </c>
      <c r="H53" s="121">
        <v>0</v>
      </c>
      <c r="I53" s="124">
        <f t="shared" si="1"/>
        <v>0</v>
      </c>
      <c r="J53" s="124">
        <f t="shared" si="2"/>
        <v>0</v>
      </c>
      <c r="K53" s="124">
        <f t="shared" si="3"/>
        <v>0</v>
      </c>
      <c r="L53" s="124">
        <f t="shared" si="4"/>
        <v>0</v>
      </c>
      <c r="M53" s="124">
        <f t="shared" si="5"/>
        <v>0</v>
      </c>
      <c r="N53" s="124">
        <f t="shared" si="6"/>
        <v>0</v>
      </c>
    </row>
    <row r="54" spans="1:14" x14ac:dyDescent="0.3">
      <c r="A54" s="156" t="s">
        <v>228</v>
      </c>
      <c r="B54" s="156"/>
      <c r="C54" s="122">
        <v>0</v>
      </c>
      <c r="D54" s="123">
        <v>0</v>
      </c>
      <c r="E54" s="122">
        <v>0</v>
      </c>
      <c r="F54" s="123">
        <v>0</v>
      </c>
      <c r="G54" s="122">
        <v>0</v>
      </c>
      <c r="H54" s="123">
        <v>0</v>
      </c>
      <c r="I54" s="118">
        <f t="shared" si="1"/>
        <v>0</v>
      </c>
      <c r="J54" s="119">
        <f t="shared" si="2"/>
        <v>0</v>
      </c>
      <c r="K54" s="118">
        <f t="shared" si="3"/>
        <v>0</v>
      </c>
      <c r="L54" s="119">
        <f t="shared" si="4"/>
        <v>0</v>
      </c>
      <c r="M54" s="118">
        <f t="shared" si="5"/>
        <v>0</v>
      </c>
      <c r="N54" s="119">
        <f t="shared" si="6"/>
        <v>0</v>
      </c>
    </row>
    <row r="55" spans="1:14" x14ac:dyDescent="0.3">
      <c r="A55" s="84"/>
      <c r="B55" s="84"/>
      <c r="C55" s="84"/>
      <c r="D55" s="84"/>
    </row>
    <row r="56" spans="1:14" x14ac:dyDescent="0.3">
      <c r="A56" s="139" t="s">
        <v>18</v>
      </c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</row>
  </sheetData>
  <mergeCells count="37">
    <mergeCell ref="A56:N56"/>
    <mergeCell ref="A53:B53"/>
    <mergeCell ref="A54:B54"/>
    <mergeCell ref="C30:H30"/>
    <mergeCell ref="C31:H31"/>
    <mergeCell ref="C32:H32"/>
    <mergeCell ref="C33:H33"/>
    <mergeCell ref="C34:H34"/>
    <mergeCell ref="C35:H35"/>
    <mergeCell ref="C36:H36"/>
    <mergeCell ref="A47:B47"/>
    <mergeCell ref="A48:B48"/>
    <mergeCell ref="A49:B49"/>
    <mergeCell ref="A50:B50"/>
    <mergeCell ref="A51:B51"/>
    <mergeCell ref="A52:B52"/>
    <mergeCell ref="A29:A40"/>
    <mergeCell ref="C29:H29"/>
    <mergeCell ref="C40:H40"/>
    <mergeCell ref="A45:B45"/>
    <mergeCell ref="A46:B46"/>
    <mergeCell ref="C37:H37"/>
    <mergeCell ref="C38:H38"/>
    <mergeCell ref="C39:H39"/>
    <mergeCell ref="A43:N43"/>
    <mergeCell ref="A26:H26"/>
    <mergeCell ref="A1:B1"/>
    <mergeCell ref="C1:H1"/>
    <mergeCell ref="A2:H2"/>
    <mergeCell ref="A4:B6"/>
    <mergeCell ref="C4:C6"/>
    <mergeCell ref="D4:H6"/>
    <mergeCell ref="A8:B8"/>
    <mergeCell ref="C8:H8"/>
    <mergeCell ref="A10:B10"/>
    <mergeCell ref="C10:H10"/>
    <mergeCell ref="A12:H1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zoomScaleNormal="100" workbookViewId="0">
      <selection activeCell="I66" sqref="I66"/>
    </sheetView>
  </sheetViews>
  <sheetFormatPr baseColWidth="10" defaultRowHeight="14.4" x14ac:dyDescent="0.3"/>
  <cols>
    <col min="2" max="2" width="15.88671875" customWidth="1"/>
    <col min="3" max="3" width="14" customWidth="1"/>
  </cols>
  <sheetData>
    <row r="1" spans="1:8" ht="85.2" customHeight="1" x14ac:dyDescent="0.3">
      <c r="A1" s="140"/>
      <c r="B1" s="140"/>
      <c r="C1" s="138" t="s">
        <v>0</v>
      </c>
      <c r="D1" s="138"/>
      <c r="E1" s="138"/>
      <c r="F1" s="138"/>
      <c r="G1" s="138"/>
      <c r="H1" s="138"/>
    </row>
    <row r="2" spans="1:8" x14ac:dyDescent="0.3">
      <c r="A2" s="139" t="s">
        <v>1</v>
      </c>
      <c r="B2" s="139"/>
      <c r="C2" s="139"/>
      <c r="D2" s="139"/>
      <c r="E2" s="139"/>
      <c r="F2" s="139"/>
      <c r="G2" s="139"/>
      <c r="H2" s="139"/>
    </row>
    <row r="4" spans="1:8" x14ac:dyDescent="0.3">
      <c r="A4" s="143" t="s">
        <v>2</v>
      </c>
      <c r="B4" s="143"/>
      <c r="C4" s="142" t="s">
        <v>20</v>
      </c>
      <c r="D4" s="141" t="s">
        <v>23</v>
      </c>
      <c r="E4" s="141"/>
      <c r="F4" s="141"/>
      <c r="G4" s="141"/>
      <c r="H4" s="141"/>
    </row>
    <row r="5" spans="1:8" x14ac:dyDescent="0.3">
      <c r="A5" s="143"/>
      <c r="B5" s="143"/>
      <c r="C5" s="142"/>
      <c r="D5" s="141"/>
      <c r="E5" s="141"/>
      <c r="F5" s="141"/>
      <c r="G5" s="141"/>
      <c r="H5" s="141"/>
    </row>
    <row r="6" spans="1:8" x14ac:dyDescent="0.3">
      <c r="A6" s="143"/>
      <c r="B6" s="143"/>
      <c r="C6" s="142"/>
      <c r="D6" s="141"/>
      <c r="E6" s="141"/>
      <c r="F6" s="141"/>
      <c r="G6" s="141"/>
      <c r="H6" s="141"/>
    </row>
    <row r="8" spans="1:8" x14ac:dyDescent="0.3">
      <c r="A8" s="144" t="s">
        <v>3</v>
      </c>
      <c r="B8" s="144"/>
      <c r="C8" s="145" t="s">
        <v>304</v>
      </c>
      <c r="D8" s="145"/>
      <c r="E8" s="145"/>
      <c r="F8" s="145"/>
      <c r="G8" s="145"/>
      <c r="H8" s="145"/>
    </row>
    <row r="10" spans="1:8" x14ac:dyDescent="0.3">
      <c r="A10" s="143" t="s">
        <v>4</v>
      </c>
      <c r="B10" s="143"/>
      <c r="C10" s="157" t="s">
        <v>305</v>
      </c>
      <c r="D10" s="157"/>
      <c r="E10" s="157"/>
      <c r="F10" s="157"/>
      <c r="G10" s="157"/>
      <c r="H10" s="157"/>
    </row>
    <row r="12" spans="1:8" x14ac:dyDescent="0.3">
      <c r="A12" s="139" t="s">
        <v>17</v>
      </c>
      <c r="B12" s="139"/>
      <c r="C12" s="139"/>
      <c r="D12" s="139"/>
      <c r="E12" s="139"/>
      <c r="F12" s="139"/>
      <c r="G12" s="139"/>
      <c r="H12" s="139"/>
    </row>
    <row r="13" spans="1:8" x14ac:dyDescent="0.3">
      <c r="A13" s="67"/>
      <c r="B13" s="67"/>
      <c r="C13" s="67"/>
      <c r="D13" s="67"/>
      <c r="E13" s="67"/>
      <c r="F13" s="67"/>
      <c r="G13" s="67"/>
      <c r="H13" s="67"/>
    </row>
    <row r="14" spans="1:8" x14ac:dyDescent="0.3">
      <c r="A14" s="67"/>
      <c r="B14" s="67"/>
      <c r="C14" s="67" t="s">
        <v>307</v>
      </c>
      <c r="D14" s="67"/>
      <c r="E14" s="68"/>
      <c r="F14" s="21"/>
      <c r="G14" s="68"/>
      <c r="H14" s="67"/>
    </row>
    <row r="15" spans="1:8" x14ac:dyDescent="0.3">
      <c r="A15" s="67"/>
      <c r="B15" s="67" t="s">
        <v>318</v>
      </c>
      <c r="C15" s="67"/>
      <c r="D15" s="21" t="s">
        <v>19</v>
      </c>
      <c r="E15" s="67">
        <v>100</v>
      </c>
      <c r="F15" s="69"/>
      <c r="G15" s="68"/>
      <c r="H15" s="67"/>
    </row>
    <row r="16" spans="1:8" x14ac:dyDescent="0.3">
      <c r="A16" s="67"/>
      <c r="B16" s="67"/>
      <c r="C16" s="67" t="s">
        <v>306</v>
      </c>
      <c r="D16" s="67"/>
      <c r="E16" s="68"/>
      <c r="F16" s="69"/>
      <c r="G16" s="68"/>
      <c r="H16" s="67"/>
    </row>
    <row r="17" spans="1:8" x14ac:dyDescent="0.3">
      <c r="A17" s="67"/>
      <c r="B17" s="67"/>
      <c r="C17" s="67"/>
      <c r="D17" s="67"/>
      <c r="E17" s="67"/>
      <c r="F17" s="69"/>
      <c r="G17" s="68"/>
      <c r="H17" s="67"/>
    </row>
    <row r="18" spans="1:8" x14ac:dyDescent="0.3">
      <c r="A18" s="67"/>
      <c r="B18" s="67"/>
      <c r="C18" s="67" t="s">
        <v>307</v>
      </c>
      <c r="D18" s="67"/>
      <c r="E18" s="68"/>
      <c r="F18" s="69"/>
      <c r="G18" s="68"/>
      <c r="H18" s="67"/>
    </row>
    <row r="19" spans="1:8" x14ac:dyDescent="0.3">
      <c r="A19" s="67"/>
      <c r="B19" s="67" t="s">
        <v>318</v>
      </c>
      <c r="C19" s="67"/>
      <c r="D19" s="21" t="s">
        <v>19</v>
      </c>
      <c r="E19" s="67">
        <v>100</v>
      </c>
      <c r="F19" s="69"/>
      <c r="G19" s="68"/>
      <c r="H19" s="67"/>
    </row>
    <row r="20" spans="1:8" x14ac:dyDescent="0.3">
      <c r="A20" s="67"/>
      <c r="B20" s="67"/>
      <c r="C20" s="67" t="s">
        <v>306</v>
      </c>
      <c r="D20" s="67"/>
      <c r="E20" s="68"/>
      <c r="F20" s="69"/>
      <c r="G20" s="68"/>
      <c r="H20" s="67"/>
    </row>
    <row r="21" spans="1:8" x14ac:dyDescent="0.3">
      <c r="A21" s="67"/>
      <c r="E21" s="68"/>
      <c r="F21" s="69"/>
      <c r="G21" s="68"/>
      <c r="H21" s="67"/>
    </row>
    <row r="22" spans="1:8" ht="42.6" customHeight="1" x14ac:dyDescent="0.3">
      <c r="A22" s="67"/>
      <c r="B22" s="137" t="s">
        <v>319</v>
      </c>
      <c r="C22" s="166" t="s">
        <v>320</v>
      </c>
      <c r="D22" s="166"/>
      <c r="E22" s="166"/>
      <c r="F22" s="166"/>
      <c r="G22" s="166"/>
      <c r="H22" s="166"/>
    </row>
    <row r="23" spans="1:8" x14ac:dyDescent="0.3">
      <c r="A23" s="67"/>
      <c r="D23" s="67"/>
      <c r="E23" s="68"/>
      <c r="F23" s="69"/>
      <c r="G23" s="68"/>
      <c r="H23" s="67"/>
    </row>
    <row r="24" spans="1:8" x14ac:dyDescent="0.3">
      <c r="A24" s="67"/>
      <c r="C24" s="67" t="s">
        <v>318</v>
      </c>
      <c r="D24" s="140" t="s">
        <v>311</v>
      </c>
      <c r="E24" s="140"/>
      <c r="F24" s="69"/>
      <c r="G24" s="68"/>
      <c r="H24" s="67"/>
    </row>
    <row r="25" spans="1:8" x14ac:dyDescent="0.3">
      <c r="A25" s="67"/>
      <c r="B25" s="67"/>
      <c r="C25" s="68"/>
      <c r="D25" s="68"/>
      <c r="E25" s="68"/>
      <c r="F25" s="69"/>
      <c r="G25" s="68"/>
      <c r="H25" s="67"/>
    </row>
    <row r="26" spans="1:8" x14ac:dyDescent="0.3">
      <c r="A26" s="139" t="s">
        <v>5</v>
      </c>
      <c r="B26" s="139"/>
      <c r="C26" s="139"/>
      <c r="D26" s="139"/>
      <c r="E26" s="139"/>
      <c r="F26" s="139"/>
      <c r="G26" s="139"/>
      <c r="H26" s="139"/>
    </row>
    <row r="28" spans="1:8" x14ac:dyDescent="0.3">
      <c r="A28" s="148" t="s">
        <v>321</v>
      </c>
      <c r="B28" s="4" t="s">
        <v>306</v>
      </c>
      <c r="C28" s="155" t="s">
        <v>312</v>
      </c>
      <c r="D28" s="155"/>
      <c r="E28" s="155"/>
      <c r="F28" s="155"/>
      <c r="G28" s="155"/>
      <c r="H28" s="155"/>
    </row>
    <row r="29" spans="1:8" x14ac:dyDescent="0.3">
      <c r="A29" s="148"/>
      <c r="B29" s="4" t="s">
        <v>307</v>
      </c>
      <c r="C29" s="141" t="s">
        <v>313</v>
      </c>
      <c r="D29" s="141"/>
      <c r="E29" s="141"/>
      <c r="F29" s="141"/>
      <c r="G29" s="141"/>
      <c r="H29" s="141"/>
    </row>
    <row r="30" spans="1:8" x14ac:dyDescent="0.3">
      <c r="A30" s="148"/>
      <c r="B30" s="4" t="s">
        <v>308</v>
      </c>
      <c r="C30" s="141" t="s">
        <v>314</v>
      </c>
      <c r="D30" s="141"/>
      <c r="E30" s="141"/>
      <c r="F30" s="141"/>
      <c r="G30" s="141"/>
      <c r="H30" s="141"/>
    </row>
    <row r="31" spans="1:8" x14ac:dyDescent="0.3">
      <c r="A31" s="148"/>
      <c r="B31" s="4" t="s">
        <v>309</v>
      </c>
      <c r="C31" s="141" t="s">
        <v>315</v>
      </c>
      <c r="D31" s="141"/>
      <c r="E31" s="141"/>
      <c r="F31" s="141"/>
      <c r="G31" s="141"/>
      <c r="H31" s="141"/>
    </row>
    <row r="32" spans="1:8" x14ac:dyDescent="0.3">
      <c r="A32" s="148"/>
      <c r="B32" s="4" t="s">
        <v>310</v>
      </c>
      <c r="C32" s="141" t="s">
        <v>316</v>
      </c>
      <c r="D32" s="141"/>
      <c r="E32" s="141"/>
      <c r="F32" s="141"/>
      <c r="G32" s="141"/>
      <c r="H32" s="141"/>
    </row>
    <row r="33" spans="1:15" x14ac:dyDescent="0.3">
      <c r="A33" s="148"/>
      <c r="B33" s="4" t="s">
        <v>311</v>
      </c>
      <c r="C33" s="141" t="s">
        <v>317</v>
      </c>
      <c r="D33" s="141"/>
      <c r="E33" s="141"/>
      <c r="F33" s="141"/>
      <c r="G33" s="141"/>
      <c r="H33" s="141"/>
    </row>
    <row r="34" spans="1:15" x14ac:dyDescent="0.3">
      <c r="B34" s="3"/>
    </row>
    <row r="35" spans="1:15" x14ac:dyDescent="0.3">
      <c r="A35" s="139" t="s">
        <v>16</v>
      </c>
      <c r="B35" s="139"/>
      <c r="C35" s="139"/>
      <c r="D35" s="139"/>
      <c r="E35" s="139"/>
      <c r="F35" s="139"/>
      <c r="G35" s="139"/>
      <c r="H35" s="139"/>
      <c r="I35" s="11"/>
      <c r="J35" s="11"/>
      <c r="K35" s="11"/>
      <c r="L35" s="11"/>
      <c r="M35" s="11"/>
      <c r="N35" s="11"/>
    </row>
    <row r="36" spans="1:15" x14ac:dyDescent="0.3">
      <c r="B36" s="3"/>
      <c r="C36" s="12"/>
      <c r="I36" s="12"/>
      <c r="J36" s="12"/>
      <c r="K36" s="12"/>
      <c r="L36" s="12"/>
      <c r="M36" s="12"/>
      <c r="N36" s="12"/>
    </row>
    <row r="37" spans="1:15" x14ac:dyDescent="0.3">
      <c r="A37" s="149" t="s">
        <v>6</v>
      </c>
      <c r="B37" s="149"/>
      <c r="C37" s="23" t="s">
        <v>306</v>
      </c>
      <c r="D37" s="23" t="s">
        <v>307</v>
      </c>
      <c r="E37" s="23" t="s">
        <v>308</v>
      </c>
      <c r="F37" s="23" t="s">
        <v>322</v>
      </c>
      <c r="G37" s="23" t="s">
        <v>323</v>
      </c>
      <c r="H37" s="56"/>
      <c r="I37" s="56"/>
      <c r="J37" s="56"/>
      <c r="K37" s="56"/>
      <c r="L37" s="56"/>
      <c r="M37" s="126"/>
      <c r="N37" s="56"/>
      <c r="O37" s="12"/>
    </row>
    <row r="38" spans="1:15" x14ac:dyDescent="0.3">
      <c r="A38" s="147" t="s">
        <v>7</v>
      </c>
      <c r="B38" s="147"/>
      <c r="C38" s="131">
        <v>286221</v>
      </c>
      <c r="D38" s="132">
        <v>152598</v>
      </c>
      <c r="E38" s="131">
        <v>133623</v>
      </c>
      <c r="F38" s="132">
        <v>53.31</v>
      </c>
      <c r="G38" s="131">
        <v>46.69</v>
      </c>
      <c r="H38" s="127"/>
      <c r="I38" s="127"/>
      <c r="J38" s="127"/>
      <c r="K38" s="127"/>
      <c r="L38" s="127"/>
      <c r="M38" s="127"/>
      <c r="N38" s="127"/>
      <c r="O38" s="12"/>
    </row>
    <row r="39" spans="1:15" x14ac:dyDescent="0.3">
      <c r="A39" s="150" t="s">
        <v>8</v>
      </c>
      <c r="B39" s="150"/>
      <c r="C39" s="133">
        <v>46804</v>
      </c>
      <c r="D39" s="133">
        <v>24287</v>
      </c>
      <c r="E39" s="133">
        <v>22517</v>
      </c>
      <c r="F39" s="133">
        <v>51.89</v>
      </c>
      <c r="G39" s="133">
        <v>48.11</v>
      </c>
      <c r="H39" s="127"/>
      <c r="I39" s="127"/>
      <c r="J39" s="127"/>
      <c r="K39" s="127"/>
      <c r="L39" s="127"/>
      <c r="M39" s="127"/>
      <c r="N39" s="127"/>
      <c r="O39" s="12"/>
    </row>
    <row r="40" spans="1:15" x14ac:dyDescent="0.3">
      <c r="A40" s="147" t="s">
        <v>9</v>
      </c>
      <c r="B40" s="147"/>
      <c r="C40" s="131">
        <v>11420</v>
      </c>
      <c r="D40" s="132">
        <v>5906</v>
      </c>
      <c r="E40" s="131">
        <v>5514</v>
      </c>
      <c r="F40" s="132">
        <v>51.72</v>
      </c>
      <c r="G40" s="131">
        <v>48.28</v>
      </c>
      <c r="H40" s="127"/>
      <c r="I40" s="127"/>
      <c r="J40" s="127"/>
      <c r="K40" s="127"/>
      <c r="L40" s="127"/>
      <c r="M40" s="127"/>
      <c r="N40" s="127"/>
      <c r="O40" s="12"/>
    </row>
    <row r="41" spans="1:15" x14ac:dyDescent="0.3">
      <c r="A41" s="150" t="s">
        <v>10</v>
      </c>
      <c r="B41" s="150"/>
      <c r="C41" s="133">
        <v>142867</v>
      </c>
      <c r="D41" s="133">
        <v>74995</v>
      </c>
      <c r="E41" s="133">
        <v>67872</v>
      </c>
      <c r="F41" s="133">
        <v>52.49</v>
      </c>
      <c r="G41" s="133">
        <v>47.51</v>
      </c>
      <c r="H41" s="127"/>
      <c r="I41" s="127"/>
      <c r="J41" s="127"/>
      <c r="K41" s="127"/>
      <c r="L41" s="127"/>
      <c r="M41" s="127"/>
      <c r="N41" s="127"/>
      <c r="O41" s="12"/>
    </row>
    <row r="42" spans="1:15" x14ac:dyDescent="0.3">
      <c r="A42" s="147" t="s">
        <v>11</v>
      </c>
      <c r="B42" s="147"/>
      <c r="C42" s="131">
        <v>74195</v>
      </c>
      <c r="D42" s="132">
        <v>38727</v>
      </c>
      <c r="E42" s="131">
        <v>35468</v>
      </c>
      <c r="F42" s="132">
        <v>52.2</v>
      </c>
      <c r="G42" s="131">
        <v>47.8</v>
      </c>
      <c r="H42" s="127"/>
      <c r="I42" s="127"/>
      <c r="J42" s="127"/>
      <c r="K42" s="127"/>
      <c r="L42" s="127"/>
      <c r="M42" s="127"/>
      <c r="N42" s="127"/>
      <c r="O42" s="12"/>
    </row>
    <row r="43" spans="1:15" x14ac:dyDescent="0.3">
      <c r="A43" s="150" t="s">
        <v>12</v>
      </c>
      <c r="B43" s="150"/>
      <c r="C43" s="133">
        <v>25007</v>
      </c>
      <c r="D43" s="133">
        <v>12880</v>
      </c>
      <c r="E43" s="133">
        <v>12127</v>
      </c>
      <c r="F43" s="133">
        <v>51.51</v>
      </c>
      <c r="G43" s="133">
        <v>48.49</v>
      </c>
      <c r="H43" s="127"/>
      <c r="I43" s="127"/>
      <c r="J43" s="127"/>
      <c r="K43" s="127"/>
      <c r="L43" s="127"/>
      <c r="M43" s="127"/>
      <c r="N43" s="127"/>
      <c r="O43" s="12"/>
    </row>
    <row r="44" spans="1:15" x14ac:dyDescent="0.3">
      <c r="A44" s="147" t="s">
        <v>13</v>
      </c>
      <c r="B44" s="147"/>
      <c r="C44" s="131">
        <v>39680</v>
      </c>
      <c r="D44" s="132">
        <v>20568</v>
      </c>
      <c r="E44" s="131">
        <v>19112</v>
      </c>
      <c r="F44" s="132">
        <v>51.83</v>
      </c>
      <c r="G44" s="131">
        <v>48.17</v>
      </c>
      <c r="H44" s="127"/>
      <c r="I44" s="127"/>
      <c r="J44" s="127"/>
      <c r="K44" s="127"/>
      <c r="L44" s="127"/>
      <c r="M44" s="127"/>
      <c r="N44" s="127"/>
      <c r="O44" s="12"/>
    </row>
    <row r="45" spans="1:15" x14ac:dyDescent="0.3">
      <c r="A45" s="151" t="s">
        <v>14</v>
      </c>
      <c r="B45" s="151"/>
      <c r="C45" s="134">
        <v>626194</v>
      </c>
      <c r="D45" s="134">
        <v>329961</v>
      </c>
      <c r="E45" s="134">
        <v>296233</v>
      </c>
      <c r="F45" s="134">
        <v>52.69</v>
      </c>
      <c r="G45" s="134">
        <v>47.31</v>
      </c>
      <c r="H45" s="128"/>
      <c r="I45" s="129"/>
      <c r="J45" s="129"/>
      <c r="K45" s="129"/>
      <c r="L45" s="129"/>
      <c r="M45" s="129"/>
      <c r="N45" s="129"/>
      <c r="O45" s="12"/>
    </row>
    <row r="46" spans="1:15" x14ac:dyDescent="0.3">
      <c r="A46" s="156" t="s">
        <v>228</v>
      </c>
      <c r="B46" s="156"/>
      <c r="C46" s="135">
        <v>1311365</v>
      </c>
      <c r="D46" s="136">
        <v>687265</v>
      </c>
      <c r="E46" s="135">
        <v>624100</v>
      </c>
      <c r="F46" s="136">
        <v>52.41</v>
      </c>
      <c r="G46" s="135">
        <v>47.59</v>
      </c>
      <c r="H46" s="130"/>
      <c r="I46" s="127"/>
      <c r="J46" s="127"/>
      <c r="K46" s="127"/>
      <c r="L46" s="127"/>
      <c r="M46" s="127"/>
      <c r="N46" s="127"/>
      <c r="O46" s="12"/>
    </row>
    <row r="47" spans="1:15" x14ac:dyDescent="0.3">
      <c r="A47" s="84"/>
      <c r="B47" s="84"/>
      <c r="C47" s="84"/>
      <c r="D47" s="84"/>
      <c r="H47" s="12"/>
      <c r="I47" s="12"/>
      <c r="J47" s="12"/>
      <c r="K47" s="12"/>
      <c r="L47" s="12"/>
      <c r="M47" s="12"/>
      <c r="N47" s="12"/>
      <c r="O47" s="12"/>
    </row>
    <row r="48" spans="1:15" x14ac:dyDescent="0.3">
      <c r="A48" s="139" t="s">
        <v>18</v>
      </c>
      <c r="B48" s="139"/>
      <c r="C48" s="139"/>
      <c r="D48" s="139"/>
      <c r="E48" s="139"/>
      <c r="F48" s="139"/>
      <c r="G48" s="139"/>
      <c r="H48" s="139"/>
      <c r="I48" s="11"/>
      <c r="J48" s="11"/>
      <c r="K48" s="11"/>
      <c r="L48" s="11"/>
      <c r="M48" s="11"/>
      <c r="N48" s="11"/>
    </row>
  </sheetData>
  <mergeCells count="33">
    <mergeCell ref="C22:H22"/>
    <mergeCell ref="D24:E24"/>
    <mergeCell ref="A35:H35"/>
    <mergeCell ref="A37:B37"/>
    <mergeCell ref="A38:B38"/>
    <mergeCell ref="A28:A33"/>
    <mergeCell ref="C28:H28"/>
    <mergeCell ref="C29:H29"/>
    <mergeCell ref="C30:H30"/>
    <mergeCell ref="C31:H31"/>
    <mergeCell ref="C32:H32"/>
    <mergeCell ref="C33:H33"/>
    <mergeCell ref="A26:H26"/>
    <mergeCell ref="A48:H48"/>
    <mergeCell ref="A39:B39"/>
    <mergeCell ref="A40:B40"/>
    <mergeCell ref="A41:B41"/>
    <mergeCell ref="A42:B42"/>
    <mergeCell ref="A43:B43"/>
    <mergeCell ref="A44:B44"/>
    <mergeCell ref="A45:B45"/>
    <mergeCell ref="A46:B46"/>
    <mergeCell ref="A8:B8"/>
    <mergeCell ref="C8:H8"/>
    <mergeCell ref="A10:B10"/>
    <mergeCell ref="C10:H10"/>
    <mergeCell ref="A12:H12"/>
    <mergeCell ref="A1:B1"/>
    <mergeCell ref="C1:H1"/>
    <mergeCell ref="A2:H2"/>
    <mergeCell ref="A4:B6"/>
    <mergeCell ref="C4:C6"/>
    <mergeCell ref="D4:H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110" zoomScaleNormal="110" workbookViewId="0">
      <selection activeCell="I49" sqref="I49"/>
    </sheetView>
  </sheetViews>
  <sheetFormatPr baseColWidth="10" defaultRowHeight="14.4" x14ac:dyDescent="0.3"/>
  <sheetData>
    <row r="1" spans="1:8" ht="86.4" customHeight="1" x14ac:dyDescent="0.3">
      <c r="A1" s="140"/>
      <c r="B1" s="140"/>
      <c r="C1" s="138" t="s">
        <v>0</v>
      </c>
      <c r="D1" s="138"/>
      <c r="E1" s="138"/>
      <c r="F1" s="138"/>
      <c r="G1" s="138"/>
      <c r="H1" s="138"/>
    </row>
    <row r="2" spans="1:8" x14ac:dyDescent="0.3">
      <c r="A2" s="139" t="s">
        <v>1</v>
      </c>
      <c r="B2" s="139"/>
      <c r="C2" s="139"/>
      <c r="D2" s="139"/>
      <c r="E2" s="139"/>
      <c r="F2" s="139"/>
      <c r="G2" s="139"/>
      <c r="H2" s="139"/>
    </row>
    <row r="4" spans="1:8" x14ac:dyDescent="0.3">
      <c r="A4" s="143" t="s">
        <v>2</v>
      </c>
      <c r="B4" s="143"/>
      <c r="C4" s="142" t="s">
        <v>20</v>
      </c>
      <c r="D4" s="141" t="s">
        <v>23</v>
      </c>
      <c r="E4" s="141"/>
      <c r="F4" s="141"/>
      <c r="G4" s="141"/>
      <c r="H4" s="141"/>
    </row>
    <row r="5" spans="1:8" x14ac:dyDescent="0.3">
      <c r="A5" s="143"/>
      <c r="B5" s="143"/>
      <c r="C5" s="142"/>
      <c r="D5" s="141"/>
      <c r="E5" s="141"/>
      <c r="F5" s="141"/>
      <c r="G5" s="141"/>
      <c r="H5" s="141"/>
    </row>
    <row r="6" spans="1:8" x14ac:dyDescent="0.3">
      <c r="A6" s="143"/>
      <c r="B6" s="143"/>
      <c r="C6" s="142"/>
      <c r="D6" s="141"/>
      <c r="E6" s="141"/>
      <c r="F6" s="141"/>
      <c r="G6" s="141"/>
      <c r="H6" s="141"/>
    </row>
    <row r="8" spans="1:8" x14ac:dyDescent="0.3">
      <c r="A8" s="144" t="s">
        <v>3</v>
      </c>
      <c r="B8" s="144"/>
      <c r="C8" s="145" t="s">
        <v>295</v>
      </c>
      <c r="D8" s="145"/>
      <c r="E8" s="145"/>
      <c r="F8" s="145"/>
      <c r="G8" s="145"/>
      <c r="H8" s="145"/>
    </row>
    <row r="10" spans="1:8" ht="29.4" customHeight="1" x14ac:dyDescent="0.3">
      <c r="A10" s="143" t="s">
        <v>4</v>
      </c>
      <c r="B10" s="143"/>
      <c r="C10" s="157" t="s">
        <v>294</v>
      </c>
      <c r="D10" s="157"/>
      <c r="E10" s="157"/>
      <c r="F10" s="157"/>
      <c r="G10" s="157"/>
      <c r="H10" s="157"/>
    </row>
    <row r="12" spans="1:8" x14ac:dyDescent="0.3">
      <c r="A12" s="139" t="s">
        <v>17</v>
      </c>
      <c r="B12" s="139"/>
      <c r="C12" s="139"/>
      <c r="D12" s="139"/>
      <c r="E12" s="139"/>
      <c r="F12" s="139"/>
      <c r="G12" s="139"/>
      <c r="H12" s="139"/>
    </row>
    <row r="13" spans="1:8" x14ac:dyDescent="0.3">
      <c r="A13" s="67"/>
      <c r="B13" s="67"/>
      <c r="C13" s="67"/>
      <c r="D13" s="67"/>
      <c r="E13" s="67"/>
      <c r="F13" s="67"/>
      <c r="G13" s="67"/>
      <c r="H13" s="67"/>
    </row>
    <row r="14" spans="1:8" x14ac:dyDescent="0.3">
      <c r="A14" s="67"/>
      <c r="C14" s="140" t="s">
        <v>297</v>
      </c>
      <c r="D14" s="140"/>
      <c r="E14" s="68"/>
      <c r="F14" s="21"/>
      <c r="G14" s="68"/>
      <c r="H14" s="67"/>
    </row>
    <row r="15" spans="1:8" x14ac:dyDescent="0.3">
      <c r="A15" s="67"/>
      <c r="B15" s="67" t="s">
        <v>296</v>
      </c>
      <c r="E15" s="21" t="s">
        <v>19</v>
      </c>
      <c r="F15" s="125">
        <v>10000</v>
      </c>
      <c r="G15" s="68"/>
      <c r="H15" s="67"/>
    </row>
    <row r="16" spans="1:8" x14ac:dyDescent="0.3">
      <c r="A16" s="67"/>
      <c r="C16" s="140" t="s">
        <v>298</v>
      </c>
      <c r="D16" s="140"/>
      <c r="E16" s="68"/>
      <c r="F16" s="69"/>
      <c r="G16" s="68"/>
      <c r="H16" s="67"/>
    </row>
    <row r="17" spans="1:14" x14ac:dyDescent="0.3">
      <c r="A17" s="67"/>
      <c r="F17" s="69"/>
      <c r="G17" s="68"/>
      <c r="H17" s="67"/>
    </row>
    <row r="18" spans="1:14" x14ac:dyDescent="0.3">
      <c r="A18" s="139" t="s">
        <v>5</v>
      </c>
      <c r="B18" s="139"/>
      <c r="C18" s="139"/>
      <c r="D18" s="139"/>
      <c r="E18" s="139"/>
      <c r="F18" s="139"/>
      <c r="G18" s="139"/>
      <c r="H18" s="139"/>
    </row>
    <row r="21" spans="1:14" ht="26.4" customHeight="1" x14ac:dyDescent="0.3">
      <c r="A21" s="148" t="s">
        <v>299</v>
      </c>
      <c r="B21" s="4" t="s">
        <v>298</v>
      </c>
      <c r="C21" s="155" t="s">
        <v>301</v>
      </c>
      <c r="D21" s="155"/>
      <c r="E21" s="155"/>
      <c r="F21" s="155"/>
      <c r="G21" s="155"/>
      <c r="H21" s="155"/>
    </row>
    <row r="22" spans="1:14" ht="27" customHeight="1" x14ac:dyDescent="0.3">
      <c r="A22" s="148"/>
      <c r="B22" s="4" t="s">
        <v>297</v>
      </c>
      <c r="C22" s="141" t="s">
        <v>302</v>
      </c>
      <c r="D22" s="141"/>
      <c r="E22" s="141"/>
      <c r="F22" s="141"/>
      <c r="G22" s="141"/>
      <c r="H22" s="141"/>
    </row>
    <row r="23" spans="1:14" ht="27.6" customHeight="1" x14ac:dyDescent="0.3">
      <c r="A23" s="148"/>
      <c r="B23" s="4" t="s">
        <v>300</v>
      </c>
      <c r="C23" s="141" t="s">
        <v>303</v>
      </c>
      <c r="D23" s="141"/>
      <c r="E23" s="141"/>
      <c r="F23" s="141"/>
      <c r="G23" s="141"/>
      <c r="H23" s="141"/>
    </row>
    <row r="24" spans="1:14" x14ac:dyDescent="0.3">
      <c r="B24" s="3"/>
    </row>
    <row r="25" spans="1:14" x14ac:dyDescent="0.3">
      <c r="B25" s="3"/>
    </row>
    <row r="26" spans="1:14" x14ac:dyDescent="0.3">
      <c r="A26" s="139" t="s">
        <v>16</v>
      </c>
      <c r="B26" s="139"/>
      <c r="C26" s="139"/>
      <c r="D26" s="139"/>
      <c r="E26" s="139"/>
      <c r="F26" s="139"/>
      <c r="G26" s="139"/>
      <c r="H26" s="139"/>
      <c r="I26" s="11"/>
      <c r="J26" s="11"/>
      <c r="K26" s="11"/>
      <c r="L26" s="11"/>
      <c r="M26" s="11"/>
      <c r="N26" s="11"/>
    </row>
    <row r="27" spans="1:14" x14ac:dyDescent="0.3">
      <c r="B27" s="3"/>
      <c r="C27" s="12"/>
    </row>
    <row r="28" spans="1:14" x14ac:dyDescent="0.3">
      <c r="A28" s="149" t="s">
        <v>6</v>
      </c>
      <c r="B28" s="149"/>
      <c r="C28" s="23" t="s">
        <v>298</v>
      </c>
      <c r="D28" s="23" t="s">
        <v>297</v>
      </c>
      <c r="E28" s="23" t="s">
        <v>300</v>
      </c>
      <c r="F28" s="56"/>
      <c r="G28" s="56"/>
      <c r="H28" s="56"/>
      <c r="I28" s="56"/>
      <c r="J28" s="56"/>
      <c r="K28" s="56"/>
      <c r="L28" s="56"/>
      <c r="M28" s="126"/>
      <c r="N28" s="56"/>
    </row>
    <row r="29" spans="1:14" x14ac:dyDescent="0.3">
      <c r="A29" s="147" t="s">
        <v>7</v>
      </c>
      <c r="B29" s="147"/>
      <c r="C29" s="131">
        <v>365168</v>
      </c>
      <c r="D29" s="132">
        <v>148</v>
      </c>
      <c r="E29" s="131">
        <v>4.05</v>
      </c>
      <c r="F29" s="127"/>
      <c r="G29" s="127"/>
      <c r="H29" s="127"/>
      <c r="I29" s="127"/>
      <c r="J29" s="127"/>
      <c r="K29" s="127"/>
      <c r="L29" s="127"/>
      <c r="M29" s="127"/>
      <c r="N29" s="127"/>
    </row>
    <row r="30" spans="1:14" x14ac:dyDescent="0.3">
      <c r="A30" s="150" t="s">
        <v>8</v>
      </c>
      <c r="B30" s="150"/>
      <c r="C30" s="133">
        <v>83485</v>
      </c>
      <c r="D30" s="133">
        <v>0</v>
      </c>
      <c r="E30" s="133">
        <v>0</v>
      </c>
      <c r="F30" s="127"/>
      <c r="G30" s="127"/>
      <c r="H30" s="127"/>
      <c r="I30" s="127"/>
      <c r="J30" s="127"/>
      <c r="K30" s="127"/>
      <c r="L30" s="127"/>
      <c r="M30" s="127"/>
      <c r="N30" s="127"/>
    </row>
    <row r="31" spans="1:14" x14ac:dyDescent="0.3">
      <c r="A31" s="147" t="s">
        <v>9</v>
      </c>
      <c r="B31" s="147"/>
      <c r="C31" s="131">
        <v>17340</v>
      </c>
      <c r="D31" s="132">
        <v>0</v>
      </c>
      <c r="E31" s="131">
        <v>0</v>
      </c>
      <c r="F31" s="127"/>
      <c r="G31" s="127"/>
      <c r="H31" s="127"/>
      <c r="I31" s="127"/>
      <c r="J31" s="127"/>
      <c r="K31" s="127"/>
      <c r="L31" s="127"/>
      <c r="M31" s="127"/>
      <c r="N31" s="127"/>
    </row>
    <row r="32" spans="1:14" x14ac:dyDescent="0.3">
      <c r="A32" s="150" t="s">
        <v>10</v>
      </c>
      <c r="B32" s="150"/>
      <c r="C32" s="133">
        <v>196953</v>
      </c>
      <c r="D32" s="133">
        <v>4</v>
      </c>
      <c r="E32" s="133">
        <v>0.2</v>
      </c>
      <c r="F32" s="127"/>
      <c r="G32" s="127"/>
      <c r="H32" s="127"/>
      <c r="I32" s="127"/>
      <c r="J32" s="127"/>
      <c r="K32" s="127"/>
      <c r="L32" s="127"/>
      <c r="M32" s="127"/>
      <c r="N32" s="127"/>
    </row>
    <row r="33" spans="1:14" x14ac:dyDescent="0.3">
      <c r="A33" s="147" t="s">
        <v>11</v>
      </c>
      <c r="B33" s="147"/>
      <c r="C33" s="131">
        <v>108126</v>
      </c>
      <c r="D33" s="132">
        <v>2</v>
      </c>
      <c r="E33" s="131">
        <v>0.18</v>
      </c>
      <c r="F33" s="127"/>
      <c r="G33" s="127"/>
      <c r="H33" s="127"/>
      <c r="I33" s="127"/>
      <c r="J33" s="127"/>
      <c r="K33" s="127"/>
      <c r="L33" s="127"/>
      <c r="M33" s="127"/>
      <c r="N33" s="127"/>
    </row>
    <row r="34" spans="1:14" x14ac:dyDescent="0.3">
      <c r="A34" s="150" t="s">
        <v>12</v>
      </c>
      <c r="B34" s="150"/>
      <c r="C34" s="133">
        <v>41629</v>
      </c>
      <c r="D34" s="133">
        <v>0</v>
      </c>
      <c r="E34" s="133">
        <v>0</v>
      </c>
      <c r="F34" s="127"/>
      <c r="G34" s="127"/>
      <c r="H34" s="127"/>
      <c r="I34" s="127"/>
      <c r="J34" s="127"/>
      <c r="K34" s="127"/>
      <c r="L34" s="127"/>
      <c r="M34" s="127"/>
      <c r="N34" s="127"/>
    </row>
    <row r="35" spans="1:14" x14ac:dyDescent="0.3">
      <c r="A35" s="147" t="s">
        <v>13</v>
      </c>
      <c r="B35" s="147"/>
      <c r="C35" s="131">
        <v>63382</v>
      </c>
      <c r="D35" s="132">
        <v>0</v>
      </c>
      <c r="E35" s="131">
        <v>0</v>
      </c>
      <c r="F35" s="127"/>
      <c r="G35" s="127"/>
      <c r="H35" s="127"/>
      <c r="I35" s="127"/>
      <c r="J35" s="127"/>
      <c r="K35" s="127"/>
      <c r="L35" s="127"/>
      <c r="M35" s="127"/>
      <c r="N35" s="127"/>
    </row>
    <row r="36" spans="1:14" x14ac:dyDescent="0.3">
      <c r="A36" s="151" t="s">
        <v>14</v>
      </c>
      <c r="B36" s="151"/>
      <c r="C36" s="134">
        <v>876083</v>
      </c>
      <c r="D36" s="134">
        <v>0</v>
      </c>
      <c r="E36" s="134">
        <v>0</v>
      </c>
      <c r="F36" s="128"/>
      <c r="G36" s="128"/>
      <c r="H36" s="128"/>
      <c r="I36" s="129"/>
      <c r="J36" s="129"/>
      <c r="K36" s="129"/>
      <c r="L36" s="129"/>
      <c r="M36" s="129"/>
      <c r="N36" s="129"/>
    </row>
    <row r="37" spans="1:14" x14ac:dyDescent="0.3">
      <c r="A37" s="156" t="s">
        <v>228</v>
      </c>
      <c r="B37" s="156"/>
      <c r="C37" s="135">
        <v>1777227</v>
      </c>
      <c r="D37" s="136">
        <v>0</v>
      </c>
      <c r="E37" s="135">
        <v>0</v>
      </c>
      <c r="F37" s="130"/>
      <c r="G37" s="130"/>
      <c r="H37" s="130"/>
      <c r="I37" s="127"/>
      <c r="J37" s="127"/>
      <c r="K37" s="127"/>
      <c r="L37" s="127"/>
      <c r="M37" s="127"/>
      <c r="N37" s="127"/>
    </row>
    <row r="38" spans="1:14" x14ac:dyDescent="0.3">
      <c r="A38" s="84"/>
      <c r="B38" s="84"/>
      <c r="C38" s="84"/>
      <c r="D38" s="84"/>
    </row>
    <row r="39" spans="1:14" x14ac:dyDescent="0.3">
      <c r="A39" s="139" t="s">
        <v>18</v>
      </c>
      <c r="B39" s="139"/>
      <c r="C39" s="139"/>
      <c r="D39" s="139"/>
      <c r="E39" s="139"/>
      <c r="F39" s="139"/>
      <c r="G39" s="139"/>
      <c r="H39" s="139"/>
      <c r="I39" s="11"/>
      <c r="J39" s="11"/>
      <c r="K39" s="11"/>
      <c r="L39" s="11"/>
      <c r="M39" s="11"/>
      <c r="N39" s="11"/>
    </row>
  </sheetData>
  <mergeCells count="30">
    <mergeCell ref="C14:D14"/>
    <mergeCell ref="C16:D16"/>
    <mergeCell ref="A26:H26"/>
    <mergeCell ref="A28:B28"/>
    <mergeCell ref="A29:B29"/>
    <mergeCell ref="A21:A23"/>
    <mergeCell ref="C21:H21"/>
    <mergeCell ref="C22:H22"/>
    <mergeCell ref="C23:H23"/>
    <mergeCell ref="A18:H18"/>
    <mergeCell ref="A39:H39"/>
    <mergeCell ref="A30:B30"/>
    <mergeCell ref="A31:B31"/>
    <mergeCell ref="A32:B32"/>
    <mergeCell ref="A33:B33"/>
    <mergeCell ref="A34:B34"/>
    <mergeCell ref="A35:B35"/>
    <mergeCell ref="A36:B36"/>
    <mergeCell ref="A37:B37"/>
    <mergeCell ref="A8:B8"/>
    <mergeCell ref="C8:H8"/>
    <mergeCell ref="A10:B10"/>
    <mergeCell ref="C10:H10"/>
    <mergeCell ref="A12:H12"/>
    <mergeCell ref="A1:B1"/>
    <mergeCell ref="C1:H1"/>
    <mergeCell ref="A2:H2"/>
    <mergeCell ref="A4:B6"/>
    <mergeCell ref="C4:C6"/>
    <mergeCell ref="D4:H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120" zoomScaleNormal="120" workbookViewId="0">
      <selection activeCell="E15" sqref="E15"/>
    </sheetView>
  </sheetViews>
  <sheetFormatPr baseColWidth="10" defaultRowHeight="14.4" x14ac:dyDescent="0.3"/>
  <cols>
    <col min="2" max="2" width="15.6640625" customWidth="1"/>
    <col min="7" max="7" width="12.44140625" bestFit="1" customWidth="1"/>
    <col min="8" max="8" width="11.6640625" bestFit="1" customWidth="1"/>
  </cols>
  <sheetData>
    <row r="1" spans="1:7" ht="85.8" customHeight="1" x14ac:dyDescent="0.3">
      <c r="A1" s="140"/>
      <c r="B1" s="140"/>
      <c r="C1" s="138" t="s">
        <v>0</v>
      </c>
      <c r="D1" s="138"/>
      <c r="E1" s="138"/>
      <c r="F1" s="138"/>
      <c r="G1" s="138"/>
    </row>
    <row r="2" spans="1:7" x14ac:dyDescent="0.3">
      <c r="A2" s="139" t="s">
        <v>1</v>
      </c>
      <c r="B2" s="139"/>
      <c r="C2" s="139"/>
      <c r="D2" s="139"/>
      <c r="E2" s="139"/>
      <c r="F2" s="139"/>
      <c r="G2" s="139"/>
    </row>
    <row r="4" spans="1:7" x14ac:dyDescent="0.3">
      <c r="A4" s="143" t="s">
        <v>2</v>
      </c>
      <c r="B4" s="143"/>
      <c r="C4" s="142" t="s">
        <v>20</v>
      </c>
      <c r="D4" s="141" t="s">
        <v>23</v>
      </c>
      <c r="E4" s="141"/>
      <c r="F4" s="141"/>
      <c r="G4" s="141"/>
    </row>
    <row r="5" spans="1:7" x14ac:dyDescent="0.3">
      <c r="A5" s="143"/>
      <c r="B5" s="143"/>
      <c r="C5" s="142"/>
      <c r="D5" s="141"/>
      <c r="E5" s="141"/>
      <c r="F5" s="141"/>
      <c r="G5" s="141"/>
    </row>
    <row r="6" spans="1:7" x14ac:dyDescent="0.3">
      <c r="A6" s="143"/>
      <c r="B6" s="143"/>
      <c r="C6" s="142"/>
      <c r="D6" s="141"/>
      <c r="E6" s="141"/>
      <c r="F6" s="141"/>
      <c r="G6" s="141"/>
    </row>
    <row r="8" spans="1:7" x14ac:dyDescent="0.3">
      <c r="A8" s="144" t="s">
        <v>3</v>
      </c>
      <c r="B8" s="144"/>
      <c r="C8" s="145" t="s">
        <v>41</v>
      </c>
      <c r="D8" s="145"/>
      <c r="E8" s="145"/>
      <c r="F8" s="145"/>
      <c r="G8" s="145"/>
    </row>
    <row r="10" spans="1:7" ht="39.6" customHeight="1" x14ac:dyDescent="0.3">
      <c r="A10" s="143" t="s">
        <v>4</v>
      </c>
      <c r="B10" s="143"/>
      <c r="C10" s="154" t="s">
        <v>40</v>
      </c>
      <c r="D10" s="154"/>
      <c r="E10" s="154"/>
      <c r="F10" s="154"/>
      <c r="G10" s="154"/>
    </row>
    <row r="12" spans="1:7" x14ac:dyDescent="0.3">
      <c r="A12" s="139" t="s">
        <v>17</v>
      </c>
      <c r="B12" s="139"/>
      <c r="C12" s="139"/>
      <c r="D12" s="139"/>
      <c r="E12" s="139"/>
      <c r="F12" s="139"/>
      <c r="G12" s="139"/>
    </row>
    <row r="13" spans="1:7" x14ac:dyDescent="0.3">
      <c r="A13" s="19"/>
      <c r="B13" s="19"/>
      <c r="C13" s="19"/>
      <c r="D13" s="19"/>
      <c r="E13" s="19"/>
      <c r="F13" s="19"/>
      <c r="G13" s="19"/>
    </row>
    <row r="14" spans="1:7" x14ac:dyDescent="0.3">
      <c r="A14" s="19"/>
      <c r="B14" s="19"/>
      <c r="C14" s="140" t="s">
        <v>42</v>
      </c>
      <c r="D14" s="140"/>
      <c r="E14" s="140"/>
      <c r="F14" s="19"/>
      <c r="G14" s="19"/>
    </row>
    <row r="15" spans="1:7" ht="21" x14ac:dyDescent="0.4">
      <c r="A15" s="19"/>
      <c r="B15" s="19" t="s">
        <v>142</v>
      </c>
      <c r="C15" s="19"/>
      <c r="D15" s="19"/>
      <c r="E15" s="19"/>
      <c r="F15" s="13"/>
      <c r="G15" s="19"/>
    </row>
    <row r="16" spans="1:7" x14ac:dyDescent="0.3">
      <c r="A16" s="19"/>
      <c r="B16" s="19"/>
      <c r="C16" s="140" t="s">
        <v>43</v>
      </c>
      <c r="D16" s="140"/>
      <c r="E16" s="140"/>
      <c r="F16" s="19"/>
      <c r="G16" s="19"/>
    </row>
    <row r="17" spans="1:7" x14ac:dyDescent="0.3">
      <c r="A17" s="19"/>
      <c r="B17" s="19"/>
      <c r="C17" s="19"/>
      <c r="D17" s="19"/>
      <c r="E17" s="19"/>
      <c r="F17" s="19"/>
      <c r="G17" s="19"/>
    </row>
    <row r="18" spans="1:7" x14ac:dyDescent="0.3">
      <c r="A18" s="19"/>
      <c r="B18" s="19"/>
      <c r="C18" s="2"/>
      <c r="D18" s="2"/>
      <c r="E18" s="2"/>
      <c r="F18" s="19"/>
      <c r="G18" s="19"/>
    </row>
    <row r="19" spans="1:7" x14ac:dyDescent="0.3">
      <c r="A19" s="19"/>
      <c r="B19" s="19" t="s">
        <v>44</v>
      </c>
      <c r="C19" s="19" t="s">
        <v>45</v>
      </c>
      <c r="D19" s="21" t="s">
        <v>19</v>
      </c>
      <c r="E19" s="19" t="s">
        <v>46</v>
      </c>
      <c r="F19" s="19"/>
      <c r="G19" s="19"/>
    </row>
    <row r="20" spans="1:7" x14ac:dyDescent="0.3">
      <c r="A20" s="19"/>
      <c r="B20" s="19"/>
      <c r="C20" s="19"/>
      <c r="D20" s="21"/>
      <c r="E20" s="19"/>
      <c r="F20" s="19"/>
      <c r="G20" s="19"/>
    </row>
    <row r="21" spans="1:7" x14ac:dyDescent="0.3">
      <c r="A21" s="19"/>
      <c r="B21" s="19"/>
      <c r="C21" s="2"/>
      <c r="D21" s="2"/>
      <c r="E21" s="2"/>
      <c r="F21" s="19"/>
      <c r="G21" s="19"/>
    </row>
    <row r="22" spans="1:7" ht="18" x14ac:dyDescent="0.35">
      <c r="A22" s="19"/>
      <c r="B22" s="19"/>
      <c r="C22" s="19" t="s">
        <v>42</v>
      </c>
      <c r="D22" s="22" t="str">
        <f>"-"</f>
        <v>-</v>
      </c>
      <c r="E22" s="19" t="s">
        <v>47</v>
      </c>
      <c r="F22" s="19"/>
      <c r="G22" s="19"/>
    </row>
    <row r="23" spans="1:7" x14ac:dyDescent="0.3">
      <c r="A23" s="19"/>
      <c r="B23" s="19" t="s">
        <v>140</v>
      </c>
      <c r="C23" s="19"/>
      <c r="D23" s="19"/>
      <c r="E23" s="19"/>
      <c r="F23" s="21" t="s">
        <v>19</v>
      </c>
      <c r="G23" s="19">
        <v>100</v>
      </c>
    </row>
    <row r="24" spans="1:7" x14ac:dyDescent="0.3">
      <c r="A24" s="19"/>
      <c r="B24" s="19"/>
      <c r="C24" s="140" t="s">
        <v>42</v>
      </c>
      <c r="D24" s="140"/>
      <c r="E24" s="140"/>
      <c r="F24" s="19"/>
      <c r="G24" s="19"/>
    </row>
    <row r="25" spans="1:7" x14ac:dyDescent="0.3">
      <c r="A25" s="19"/>
      <c r="B25" s="19"/>
      <c r="C25" s="19"/>
      <c r="D25" s="19"/>
      <c r="E25" s="19"/>
      <c r="F25" s="19"/>
      <c r="G25" s="19"/>
    </row>
    <row r="26" spans="1:7" x14ac:dyDescent="0.3">
      <c r="A26" s="19"/>
      <c r="B26" s="19"/>
      <c r="C26" s="19"/>
      <c r="D26" s="19"/>
      <c r="E26" s="19"/>
      <c r="F26" s="19"/>
      <c r="G26" s="19"/>
    </row>
    <row r="27" spans="1:7" x14ac:dyDescent="0.3">
      <c r="A27" s="139" t="s">
        <v>5</v>
      </c>
      <c r="B27" s="139"/>
      <c r="C27" s="139"/>
      <c r="D27" s="139"/>
      <c r="E27" s="139"/>
      <c r="F27" s="139"/>
      <c r="G27" s="139"/>
    </row>
    <row r="29" spans="1:7" ht="14.4" customHeight="1" x14ac:dyDescent="0.3">
      <c r="A29" s="148" t="s">
        <v>49</v>
      </c>
      <c r="B29" s="4" t="s">
        <v>46</v>
      </c>
      <c r="C29" s="153" t="s">
        <v>51</v>
      </c>
      <c r="D29" s="153"/>
      <c r="E29" s="153"/>
      <c r="F29" s="153"/>
      <c r="G29" s="153"/>
    </row>
    <row r="30" spans="1:7" x14ac:dyDescent="0.3">
      <c r="A30" s="148"/>
      <c r="B30" s="4" t="s">
        <v>43</v>
      </c>
      <c r="C30" s="141" t="s">
        <v>52</v>
      </c>
      <c r="D30" s="141"/>
      <c r="E30" s="141"/>
      <c r="F30" s="141"/>
      <c r="G30" s="141"/>
    </row>
    <row r="31" spans="1:7" x14ac:dyDescent="0.3">
      <c r="A31" s="148"/>
      <c r="B31" s="4" t="s">
        <v>42</v>
      </c>
      <c r="C31" s="141" t="s">
        <v>53</v>
      </c>
      <c r="D31" s="141"/>
      <c r="E31" s="141"/>
      <c r="F31" s="141"/>
      <c r="G31" s="141"/>
    </row>
    <row r="32" spans="1:7" x14ac:dyDescent="0.3">
      <c r="A32" s="148"/>
      <c r="B32" s="4" t="s">
        <v>45</v>
      </c>
      <c r="C32" s="141" t="s">
        <v>54</v>
      </c>
      <c r="D32" s="141"/>
      <c r="E32" s="141"/>
      <c r="F32" s="141"/>
      <c r="G32" s="141"/>
    </row>
    <row r="33" spans="1:8" x14ac:dyDescent="0.3">
      <c r="A33" s="148"/>
      <c r="B33" s="4" t="s">
        <v>47</v>
      </c>
      <c r="C33" s="141" t="s">
        <v>55</v>
      </c>
      <c r="D33" s="141"/>
      <c r="E33" s="141"/>
      <c r="F33" s="141"/>
      <c r="G33" s="141"/>
    </row>
    <row r="34" spans="1:8" ht="16.2" customHeight="1" x14ac:dyDescent="0.3">
      <c r="A34" s="148"/>
      <c r="B34" s="4" t="s">
        <v>50</v>
      </c>
      <c r="C34" s="155" t="s">
        <v>56</v>
      </c>
      <c r="D34" s="155"/>
      <c r="E34" s="155"/>
      <c r="F34" s="155"/>
      <c r="G34" s="155"/>
    </row>
    <row r="35" spans="1:8" x14ac:dyDescent="0.3">
      <c r="B35" s="3"/>
    </row>
    <row r="36" spans="1:8" x14ac:dyDescent="0.3">
      <c r="A36" s="139" t="s">
        <v>16</v>
      </c>
      <c r="B36" s="139"/>
      <c r="C36" s="139"/>
      <c r="D36" s="139"/>
      <c r="E36" s="139"/>
      <c r="F36" s="139"/>
      <c r="G36" s="139"/>
      <c r="H36" s="139"/>
    </row>
    <row r="37" spans="1:8" x14ac:dyDescent="0.3">
      <c r="B37" s="3"/>
      <c r="C37" s="12"/>
    </row>
    <row r="38" spans="1:8" ht="14.4" customHeight="1" x14ac:dyDescent="0.3">
      <c r="A38" s="149" t="s">
        <v>6</v>
      </c>
      <c r="B38" s="149"/>
      <c r="C38" s="18" t="s">
        <v>46</v>
      </c>
      <c r="D38" s="18" t="s">
        <v>43</v>
      </c>
      <c r="E38" s="18" t="s">
        <v>42</v>
      </c>
      <c r="F38" s="18" t="s">
        <v>45</v>
      </c>
      <c r="G38" s="18" t="s">
        <v>47</v>
      </c>
      <c r="H38" s="18" t="s">
        <v>141</v>
      </c>
    </row>
    <row r="39" spans="1:8" x14ac:dyDescent="0.3">
      <c r="A39" s="147" t="s">
        <v>7</v>
      </c>
      <c r="B39" s="147"/>
      <c r="C39" s="6">
        <v>0</v>
      </c>
      <c r="D39" s="10">
        <v>0</v>
      </c>
      <c r="E39" s="6">
        <v>102961</v>
      </c>
      <c r="F39" s="10" t="e">
        <f>E39/D39</f>
        <v>#DIV/0!</v>
      </c>
      <c r="G39" s="6" t="e">
        <f t="shared" ref="G39:G46" si="0">F39*C39</f>
        <v>#DIV/0!</v>
      </c>
      <c r="H39" s="10" t="e">
        <f>((E39-G39)/E39)*100</f>
        <v>#DIV/0!</v>
      </c>
    </row>
    <row r="40" spans="1:8" x14ac:dyDescent="0.3">
      <c r="A40" s="150" t="s">
        <v>8</v>
      </c>
      <c r="B40" s="150"/>
      <c r="C40" s="7">
        <v>0</v>
      </c>
      <c r="D40" s="7">
        <v>0</v>
      </c>
      <c r="E40" s="7">
        <v>22335</v>
      </c>
      <c r="F40" s="7" t="e">
        <f t="shared" ref="F40:F46" si="1">E40/D40</f>
        <v>#DIV/0!</v>
      </c>
      <c r="G40" s="7" t="e">
        <f t="shared" si="0"/>
        <v>#DIV/0!</v>
      </c>
      <c r="H40" s="7" t="e">
        <f t="shared" ref="H40:H46" si="2">((E40-G40)/E40)*100</f>
        <v>#DIV/0!</v>
      </c>
    </row>
    <row r="41" spans="1:8" x14ac:dyDescent="0.3">
      <c r="A41" s="147" t="s">
        <v>9</v>
      </c>
      <c r="B41" s="147"/>
      <c r="C41" s="6">
        <v>0</v>
      </c>
      <c r="D41" s="10">
        <v>0</v>
      </c>
      <c r="E41" s="6">
        <v>4303</v>
      </c>
      <c r="F41" s="10" t="e">
        <f t="shared" si="1"/>
        <v>#DIV/0!</v>
      </c>
      <c r="G41" s="6" t="e">
        <f t="shared" si="0"/>
        <v>#DIV/0!</v>
      </c>
      <c r="H41" s="10" t="e">
        <f t="shared" si="2"/>
        <v>#DIV/0!</v>
      </c>
    </row>
    <row r="42" spans="1:8" x14ac:dyDescent="0.3">
      <c r="A42" s="150" t="s">
        <v>10</v>
      </c>
      <c r="B42" s="150"/>
      <c r="C42" s="7">
        <v>9.7769999999999992</v>
      </c>
      <c r="D42" s="7">
        <v>716</v>
      </c>
      <c r="E42" s="7">
        <v>52403</v>
      </c>
      <c r="F42" s="7">
        <f t="shared" si="1"/>
        <v>73.188547486033514</v>
      </c>
      <c r="G42" s="7">
        <f t="shared" si="0"/>
        <v>715.56442877094958</v>
      </c>
      <c r="H42" s="7">
        <f t="shared" si="2"/>
        <v>98.634497206703912</v>
      </c>
    </row>
    <row r="43" spans="1:8" x14ac:dyDescent="0.3">
      <c r="A43" s="147" t="s">
        <v>11</v>
      </c>
      <c r="B43" s="147"/>
      <c r="C43" s="6">
        <v>0</v>
      </c>
      <c r="D43" s="10">
        <v>45.25</v>
      </c>
      <c r="E43" s="6">
        <v>27646</v>
      </c>
      <c r="F43" s="10">
        <f t="shared" si="1"/>
        <v>610.96132596685084</v>
      </c>
      <c r="G43" s="6">
        <f t="shared" si="0"/>
        <v>0</v>
      </c>
      <c r="H43" s="10">
        <f t="shared" si="2"/>
        <v>100</v>
      </c>
    </row>
    <row r="44" spans="1:8" x14ac:dyDescent="0.3">
      <c r="A44" s="150" t="s">
        <v>12</v>
      </c>
      <c r="B44" s="150"/>
      <c r="C44" s="7">
        <v>2.4900000000000002</v>
      </c>
      <c r="D44" s="7">
        <v>2.4900000000000002</v>
      </c>
      <c r="E44" s="7">
        <v>10780</v>
      </c>
      <c r="F44" s="7">
        <f t="shared" si="1"/>
        <v>4329.3172690763049</v>
      </c>
      <c r="G44" s="7">
        <f>F44*C44</f>
        <v>10780</v>
      </c>
      <c r="H44" s="7">
        <f t="shared" si="2"/>
        <v>0</v>
      </c>
    </row>
    <row r="45" spans="1:8" x14ac:dyDescent="0.3">
      <c r="A45" s="147" t="s">
        <v>13</v>
      </c>
      <c r="B45" s="147"/>
      <c r="C45" s="6">
        <v>0</v>
      </c>
      <c r="D45" s="10">
        <v>0</v>
      </c>
      <c r="E45" s="6">
        <v>15365</v>
      </c>
      <c r="F45" s="10" t="e">
        <f t="shared" si="1"/>
        <v>#DIV/0!</v>
      </c>
      <c r="G45" s="6" t="e">
        <f t="shared" si="0"/>
        <v>#DIV/0!</v>
      </c>
      <c r="H45" s="10" t="e">
        <f t="shared" si="2"/>
        <v>#DIV/0!</v>
      </c>
    </row>
    <row r="46" spans="1:8" x14ac:dyDescent="0.3">
      <c r="A46" s="151" t="s">
        <v>14</v>
      </c>
      <c r="B46" s="151"/>
      <c r="C46" s="8">
        <v>0</v>
      </c>
      <c r="D46" s="8">
        <v>0</v>
      </c>
      <c r="E46" s="8">
        <v>0</v>
      </c>
      <c r="F46" s="8" t="e">
        <f t="shared" si="1"/>
        <v>#DIV/0!</v>
      </c>
      <c r="G46" s="8" t="e">
        <f t="shared" si="0"/>
        <v>#DIV/0!</v>
      </c>
      <c r="H46" s="8" t="e">
        <f t="shared" si="2"/>
        <v>#DIV/0!</v>
      </c>
    </row>
    <row r="47" spans="1:8" x14ac:dyDescent="0.3">
      <c r="A47" s="152" t="s">
        <v>15</v>
      </c>
      <c r="B47" s="152"/>
      <c r="C47" s="9">
        <v>0</v>
      </c>
      <c r="D47" s="14">
        <v>0</v>
      </c>
      <c r="E47" s="71">
        <f t="shared" ref="E47" si="3">C47</f>
        <v>0</v>
      </c>
      <c r="F47" s="72" t="e">
        <f t="shared" ref="F47" si="4">E47/D47</f>
        <v>#DIV/0!</v>
      </c>
      <c r="G47" s="72" t="e">
        <f t="shared" ref="G47" si="5">F47*C47</f>
        <v>#DIV/0!</v>
      </c>
      <c r="H47" s="72" t="e">
        <f t="shared" ref="H47" si="6">((E47-G47)/E47)*100</f>
        <v>#DIV/0!</v>
      </c>
    </row>
    <row r="49" spans="1:8" x14ac:dyDescent="0.3">
      <c r="A49" s="139" t="s">
        <v>18</v>
      </c>
      <c r="B49" s="139"/>
      <c r="C49" s="139"/>
      <c r="D49" s="139"/>
      <c r="E49" s="139"/>
      <c r="F49" s="139"/>
      <c r="G49" s="139"/>
      <c r="H49" s="139"/>
    </row>
  </sheetData>
  <mergeCells count="34">
    <mergeCell ref="A36:H36"/>
    <mergeCell ref="A49:H49"/>
    <mergeCell ref="A43:B43"/>
    <mergeCell ref="A44:B44"/>
    <mergeCell ref="A45:B45"/>
    <mergeCell ref="A38:B38"/>
    <mergeCell ref="A39:B39"/>
    <mergeCell ref="A40:B40"/>
    <mergeCell ref="A41:B41"/>
    <mergeCell ref="A42:B42"/>
    <mergeCell ref="A46:B46"/>
    <mergeCell ref="A47:B47"/>
    <mergeCell ref="C30:G30"/>
    <mergeCell ref="C31:G31"/>
    <mergeCell ref="C24:E24"/>
    <mergeCell ref="A29:A34"/>
    <mergeCell ref="C34:G34"/>
    <mergeCell ref="C32:G32"/>
    <mergeCell ref="C33:G33"/>
    <mergeCell ref="C16:E16"/>
    <mergeCell ref="A27:G27"/>
    <mergeCell ref="C29:G29"/>
    <mergeCell ref="C14:E14"/>
    <mergeCell ref="A1:B1"/>
    <mergeCell ref="C1:G1"/>
    <mergeCell ref="A2:G2"/>
    <mergeCell ref="A4:B6"/>
    <mergeCell ref="C4:C6"/>
    <mergeCell ref="D4:G6"/>
    <mergeCell ref="A8:B8"/>
    <mergeCell ref="C8:G8"/>
    <mergeCell ref="A10:B10"/>
    <mergeCell ref="C10:G10"/>
    <mergeCell ref="A12:G12"/>
  </mergeCells>
  <pageMargins left="0.7" right="0.7" top="0.75" bottom="0.75" header="0.3" footer="0.3"/>
  <ignoredErrors>
    <ignoredError sqref="F39:F45 H39:H45 G39:G45 F46:H46 F47:H47" evalError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>
      <selection activeCell="C68" sqref="C68"/>
    </sheetView>
  </sheetViews>
  <sheetFormatPr baseColWidth="10" defaultRowHeight="14.4" x14ac:dyDescent="0.3"/>
  <cols>
    <col min="1" max="1" width="15" customWidth="1"/>
    <col min="2" max="2" width="13.109375" customWidth="1"/>
  </cols>
  <sheetData>
    <row r="1" spans="1:8" ht="87" customHeight="1" x14ac:dyDescent="0.3">
      <c r="A1" s="140"/>
      <c r="B1" s="140"/>
      <c r="C1" s="138" t="s">
        <v>0</v>
      </c>
      <c r="D1" s="138"/>
      <c r="E1" s="138"/>
      <c r="F1" s="138"/>
      <c r="G1" s="138"/>
      <c r="H1" s="138"/>
    </row>
    <row r="2" spans="1:8" x14ac:dyDescent="0.3">
      <c r="A2" s="139" t="s">
        <v>1</v>
      </c>
      <c r="B2" s="139"/>
      <c r="C2" s="139"/>
      <c r="D2" s="139"/>
      <c r="E2" s="139"/>
      <c r="F2" s="139"/>
      <c r="G2" s="139"/>
      <c r="H2" s="139"/>
    </row>
    <row r="4" spans="1:8" x14ac:dyDescent="0.3">
      <c r="A4" s="143" t="s">
        <v>2</v>
      </c>
      <c r="B4" s="143"/>
      <c r="C4" s="142" t="s">
        <v>20</v>
      </c>
      <c r="D4" s="141" t="s">
        <v>23</v>
      </c>
      <c r="E4" s="141"/>
      <c r="F4" s="141"/>
      <c r="G4" s="141"/>
      <c r="H4" s="141"/>
    </row>
    <row r="5" spans="1:8" x14ac:dyDescent="0.3">
      <c r="A5" s="143"/>
      <c r="B5" s="143"/>
      <c r="C5" s="142"/>
      <c r="D5" s="141"/>
      <c r="E5" s="141"/>
      <c r="F5" s="141"/>
      <c r="G5" s="141"/>
      <c r="H5" s="141"/>
    </row>
    <row r="6" spans="1:8" x14ac:dyDescent="0.3">
      <c r="A6" s="143"/>
      <c r="B6" s="143"/>
      <c r="C6" s="142"/>
      <c r="D6" s="141"/>
      <c r="E6" s="141"/>
      <c r="F6" s="141"/>
      <c r="G6" s="141"/>
      <c r="H6" s="141"/>
    </row>
    <row r="8" spans="1:8" x14ac:dyDescent="0.3">
      <c r="A8" s="144" t="s">
        <v>3</v>
      </c>
      <c r="B8" s="144"/>
      <c r="C8" s="145" t="s">
        <v>57</v>
      </c>
      <c r="D8" s="145"/>
      <c r="E8" s="145"/>
      <c r="F8" s="145"/>
      <c r="G8" s="145"/>
      <c r="H8" s="145"/>
    </row>
    <row r="10" spans="1:8" ht="28.8" customHeight="1" x14ac:dyDescent="0.3">
      <c r="A10" s="143" t="s">
        <v>4</v>
      </c>
      <c r="B10" s="143"/>
      <c r="C10" s="154" t="s">
        <v>58</v>
      </c>
      <c r="D10" s="154"/>
      <c r="E10" s="154"/>
      <c r="F10" s="154"/>
      <c r="G10" s="154"/>
      <c r="H10" s="154"/>
    </row>
    <row r="12" spans="1:8" x14ac:dyDescent="0.3">
      <c r="A12" s="139" t="s">
        <v>17</v>
      </c>
      <c r="B12" s="139"/>
      <c r="C12" s="139"/>
      <c r="D12" s="139"/>
      <c r="E12" s="139"/>
      <c r="F12" s="139"/>
      <c r="G12" s="139"/>
      <c r="H12" s="139"/>
    </row>
    <row r="13" spans="1:8" x14ac:dyDescent="0.3">
      <c r="A13" s="19"/>
      <c r="B13" s="19"/>
      <c r="C13" s="19"/>
      <c r="D13" s="19"/>
      <c r="E13" s="19"/>
      <c r="F13" s="19"/>
      <c r="G13" s="19"/>
      <c r="H13" s="19"/>
    </row>
    <row r="14" spans="1:8" ht="21" x14ac:dyDescent="0.4">
      <c r="A14" s="19"/>
      <c r="D14" s="19" t="s">
        <v>59</v>
      </c>
      <c r="E14" s="19" t="s">
        <v>60</v>
      </c>
      <c r="F14" s="13"/>
      <c r="G14" s="19"/>
      <c r="H14" s="19"/>
    </row>
    <row r="15" spans="1:8" x14ac:dyDescent="0.3">
      <c r="A15" s="19"/>
      <c r="D15" s="19"/>
      <c r="E15" s="2"/>
      <c r="F15" s="19"/>
      <c r="G15" s="19"/>
      <c r="H15" s="19"/>
    </row>
    <row r="16" spans="1:8" x14ac:dyDescent="0.3">
      <c r="A16" s="19"/>
      <c r="D16" s="19" t="s">
        <v>61</v>
      </c>
      <c r="E16" s="19" t="s">
        <v>62</v>
      </c>
      <c r="F16" s="19"/>
      <c r="G16" s="19"/>
      <c r="H16" s="19"/>
    </row>
    <row r="17" spans="1:8" x14ac:dyDescent="0.3">
      <c r="A17" s="19"/>
      <c r="B17" s="19"/>
      <c r="C17" s="19"/>
      <c r="D17" s="21"/>
      <c r="E17" s="19"/>
      <c r="F17" s="19"/>
      <c r="G17" s="19"/>
      <c r="H17" s="19"/>
    </row>
    <row r="18" spans="1:8" x14ac:dyDescent="0.3">
      <c r="A18" s="139" t="s">
        <v>5</v>
      </c>
      <c r="B18" s="139"/>
      <c r="C18" s="139"/>
      <c r="D18" s="139"/>
      <c r="E18" s="139"/>
      <c r="F18" s="139"/>
      <c r="G18" s="139"/>
      <c r="H18" s="139"/>
    </row>
    <row r="20" spans="1:8" ht="20.399999999999999" customHeight="1" x14ac:dyDescent="0.3">
      <c r="A20" s="148" t="s">
        <v>69</v>
      </c>
      <c r="B20" s="4" t="s">
        <v>60</v>
      </c>
      <c r="C20" s="153" t="s">
        <v>65</v>
      </c>
      <c r="D20" s="153"/>
      <c r="E20" s="153"/>
      <c r="F20" s="153"/>
      <c r="G20" s="153"/>
      <c r="H20" s="153"/>
    </row>
    <row r="21" spans="1:8" ht="22.2" customHeight="1" x14ac:dyDescent="0.3">
      <c r="A21" s="148"/>
      <c r="B21" s="4" t="s">
        <v>62</v>
      </c>
      <c r="C21" s="141" t="s">
        <v>66</v>
      </c>
      <c r="D21" s="141"/>
      <c r="E21" s="141"/>
      <c r="F21" s="141"/>
      <c r="G21" s="141"/>
      <c r="H21" s="141"/>
    </row>
    <row r="22" spans="1:8" ht="22.2" customHeight="1" x14ac:dyDescent="0.3">
      <c r="A22" s="148"/>
      <c r="B22" s="4" t="s">
        <v>63</v>
      </c>
      <c r="C22" s="141" t="s">
        <v>67</v>
      </c>
      <c r="D22" s="141"/>
      <c r="E22" s="141"/>
      <c r="F22" s="141"/>
      <c r="G22" s="141"/>
      <c r="H22" s="141"/>
    </row>
    <row r="23" spans="1:8" ht="21" customHeight="1" x14ac:dyDescent="0.3">
      <c r="A23" s="148"/>
      <c r="B23" s="4" t="s">
        <v>64</v>
      </c>
      <c r="C23" s="141" t="s">
        <v>68</v>
      </c>
      <c r="D23" s="141"/>
      <c r="E23" s="141"/>
      <c r="F23" s="141"/>
      <c r="G23" s="141"/>
      <c r="H23" s="141"/>
    </row>
    <row r="24" spans="1:8" x14ac:dyDescent="0.3">
      <c r="B24" s="3"/>
    </row>
    <row r="25" spans="1:8" x14ac:dyDescent="0.3">
      <c r="A25" s="139" t="s">
        <v>16</v>
      </c>
      <c r="B25" s="139"/>
      <c r="C25" s="139"/>
      <c r="D25" s="139"/>
      <c r="E25" s="139"/>
      <c r="F25" s="139"/>
      <c r="G25" s="139"/>
      <c r="H25" s="139"/>
    </row>
    <row r="26" spans="1:8" x14ac:dyDescent="0.3">
      <c r="B26" s="3"/>
      <c r="C26" s="12"/>
    </row>
    <row r="27" spans="1:8" x14ac:dyDescent="0.3">
      <c r="A27" s="149" t="s">
        <v>6</v>
      </c>
      <c r="B27" s="149"/>
      <c r="C27" s="18" t="s">
        <v>70</v>
      </c>
      <c r="D27" s="18" t="s">
        <v>71</v>
      </c>
      <c r="E27" s="18" t="s">
        <v>72</v>
      </c>
      <c r="F27" s="18" t="s">
        <v>139</v>
      </c>
      <c r="G27" s="15"/>
      <c r="H27" s="15"/>
    </row>
    <row r="28" spans="1:8" x14ac:dyDescent="0.3">
      <c r="A28" s="147" t="s">
        <v>7</v>
      </c>
      <c r="B28" s="147"/>
      <c r="C28" s="6">
        <v>6</v>
      </c>
      <c r="D28" s="10">
        <v>13</v>
      </c>
      <c r="E28" s="6">
        <f t="shared" ref="E28:F35" si="0">C28</f>
        <v>6</v>
      </c>
      <c r="F28" s="10">
        <f t="shared" si="0"/>
        <v>13</v>
      </c>
      <c r="G28" s="16"/>
      <c r="H28" s="16"/>
    </row>
    <row r="29" spans="1:8" x14ac:dyDescent="0.3">
      <c r="A29" s="150" t="s">
        <v>8</v>
      </c>
      <c r="B29" s="150"/>
      <c r="C29" s="7">
        <v>0</v>
      </c>
      <c r="D29" s="7">
        <v>0</v>
      </c>
      <c r="E29" s="7">
        <f t="shared" si="0"/>
        <v>0</v>
      </c>
      <c r="F29" s="7">
        <f t="shared" si="0"/>
        <v>0</v>
      </c>
      <c r="G29" s="16"/>
      <c r="H29" s="16"/>
    </row>
    <row r="30" spans="1:8" x14ac:dyDescent="0.3">
      <c r="A30" s="147" t="s">
        <v>9</v>
      </c>
      <c r="B30" s="147"/>
      <c r="C30" s="6">
        <v>0</v>
      </c>
      <c r="D30" s="10">
        <v>0</v>
      </c>
      <c r="E30" s="6">
        <f t="shared" si="0"/>
        <v>0</v>
      </c>
      <c r="F30" s="10">
        <f t="shared" si="0"/>
        <v>0</v>
      </c>
      <c r="G30" s="16"/>
      <c r="H30" s="16"/>
    </row>
    <row r="31" spans="1:8" x14ac:dyDescent="0.3">
      <c r="A31" s="150" t="s">
        <v>10</v>
      </c>
      <c r="B31" s="150"/>
      <c r="C31" s="7">
        <v>0.5</v>
      </c>
      <c r="D31" s="7">
        <v>3.5</v>
      </c>
      <c r="E31" s="7">
        <f t="shared" si="0"/>
        <v>0.5</v>
      </c>
      <c r="F31" s="7">
        <f t="shared" si="0"/>
        <v>3.5</v>
      </c>
      <c r="G31" s="16"/>
      <c r="H31" s="16"/>
    </row>
    <row r="32" spans="1:8" x14ac:dyDescent="0.3">
      <c r="A32" s="147" t="s">
        <v>11</v>
      </c>
      <c r="B32" s="147"/>
      <c r="C32" s="6">
        <v>0.5</v>
      </c>
      <c r="D32" s="10">
        <v>0.5</v>
      </c>
      <c r="E32" s="6">
        <f t="shared" si="0"/>
        <v>0.5</v>
      </c>
      <c r="F32" s="10">
        <f t="shared" si="0"/>
        <v>0.5</v>
      </c>
      <c r="G32" s="16"/>
      <c r="H32" s="16"/>
    </row>
    <row r="33" spans="1:8" x14ac:dyDescent="0.3">
      <c r="A33" s="150" t="s">
        <v>12</v>
      </c>
      <c r="B33" s="150"/>
      <c r="C33" s="7">
        <v>0</v>
      </c>
      <c r="D33" s="7">
        <v>0</v>
      </c>
      <c r="E33" s="7">
        <f t="shared" si="0"/>
        <v>0</v>
      </c>
      <c r="F33" s="7">
        <f t="shared" si="0"/>
        <v>0</v>
      </c>
      <c r="G33" s="16"/>
      <c r="H33" s="16"/>
    </row>
    <row r="34" spans="1:8" x14ac:dyDescent="0.3">
      <c r="A34" s="147" t="s">
        <v>13</v>
      </c>
      <c r="B34" s="147"/>
      <c r="C34" s="6">
        <v>0</v>
      </c>
      <c r="D34" s="10">
        <v>0</v>
      </c>
      <c r="E34" s="6">
        <f t="shared" si="0"/>
        <v>0</v>
      </c>
      <c r="F34" s="10">
        <f t="shared" si="0"/>
        <v>0</v>
      </c>
      <c r="G34" s="16"/>
      <c r="H34" s="16"/>
    </row>
    <row r="35" spans="1:8" x14ac:dyDescent="0.3">
      <c r="A35" s="151" t="s">
        <v>14</v>
      </c>
      <c r="B35" s="151"/>
      <c r="C35" s="8">
        <v>7</v>
      </c>
      <c r="D35" s="8">
        <v>17</v>
      </c>
      <c r="E35" s="8">
        <f t="shared" si="0"/>
        <v>7</v>
      </c>
      <c r="F35" s="8">
        <f t="shared" si="0"/>
        <v>17</v>
      </c>
      <c r="G35" s="17"/>
      <c r="H35" s="16"/>
    </row>
    <row r="36" spans="1:8" x14ac:dyDescent="0.3">
      <c r="A36" s="152" t="s">
        <v>15</v>
      </c>
      <c r="B36" s="152"/>
      <c r="C36" s="9">
        <v>0</v>
      </c>
      <c r="D36" s="14">
        <v>0</v>
      </c>
      <c r="E36" s="71">
        <f t="shared" ref="E36" si="1">C36</f>
        <v>0</v>
      </c>
      <c r="F36" s="14">
        <f t="shared" ref="F36" si="2">D36</f>
        <v>0</v>
      </c>
      <c r="G36" s="17"/>
      <c r="H36" s="16"/>
    </row>
    <row r="38" spans="1:8" x14ac:dyDescent="0.3">
      <c r="A38" s="139" t="s">
        <v>18</v>
      </c>
      <c r="B38" s="139"/>
      <c r="C38" s="139"/>
      <c r="D38" s="139"/>
      <c r="E38" s="139"/>
      <c r="F38" s="139"/>
      <c r="G38" s="139"/>
      <c r="H38" s="139"/>
    </row>
  </sheetData>
  <mergeCells count="29">
    <mergeCell ref="A32:B32"/>
    <mergeCell ref="A33:B33"/>
    <mergeCell ref="A34:B34"/>
    <mergeCell ref="A38:H38"/>
    <mergeCell ref="A35:B35"/>
    <mergeCell ref="A36:B36"/>
    <mergeCell ref="A31:B31"/>
    <mergeCell ref="A18:H18"/>
    <mergeCell ref="A20:A23"/>
    <mergeCell ref="C20:H20"/>
    <mergeCell ref="C21:H21"/>
    <mergeCell ref="C22:H22"/>
    <mergeCell ref="C23:H23"/>
    <mergeCell ref="A25:H25"/>
    <mergeCell ref="A27:B27"/>
    <mergeCell ref="A28:B28"/>
    <mergeCell ref="A29:B29"/>
    <mergeCell ref="A30:B30"/>
    <mergeCell ref="A8:B8"/>
    <mergeCell ref="C8:H8"/>
    <mergeCell ref="A10:B10"/>
    <mergeCell ref="C10:H10"/>
    <mergeCell ref="A12:H12"/>
    <mergeCell ref="A1:B1"/>
    <mergeCell ref="C1:H1"/>
    <mergeCell ref="A2:H2"/>
    <mergeCell ref="A4:B6"/>
    <mergeCell ref="C4:C6"/>
    <mergeCell ref="D4:H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="110" zoomScaleNormal="110" workbookViewId="0">
      <selection activeCell="F70" sqref="F70"/>
    </sheetView>
  </sheetViews>
  <sheetFormatPr baseColWidth="10" defaultRowHeight="14.4" x14ac:dyDescent="0.3"/>
  <sheetData>
    <row r="1" spans="1:8" ht="85.8" customHeight="1" x14ac:dyDescent="0.3">
      <c r="A1" s="140"/>
      <c r="B1" s="140"/>
      <c r="C1" s="138" t="s">
        <v>0</v>
      </c>
      <c r="D1" s="138"/>
      <c r="E1" s="138"/>
      <c r="F1" s="138"/>
      <c r="G1" s="138"/>
      <c r="H1" s="138"/>
    </row>
    <row r="2" spans="1:8" x14ac:dyDescent="0.3">
      <c r="A2" s="139" t="s">
        <v>1</v>
      </c>
      <c r="B2" s="139"/>
      <c r="C2" s="139"/>
      <c r="D2" s="139"/>
      <c r="E2" s="139"/>
      <c r="F2" s="139"/>
      <c r="G2" s="139"/>
      <c r="H2" s="139"/>
    </row>
    <row r="4" spans="1:8" x14ac:dyDescent="0.3">
      <c r="A4" s="143" t="s">
        <v>2</v>
      </c>
      <c r="B4" s="143"/>
      <c r="C4" s="142" t="s">
        <v>20</v>
      </c>
      <c r="D4" s="141" t="s">
        <v>23</v>
      </c>
      <c r="E4" s="141"/>
      <c r="F4" s="141"/>
      <c r="G4" s="141"/>
      <c r="H4" s="141"/>
    </row>
    <row r="5" spans="1:8" x14ac:dyDescent="0.3">
      <c r="A5" s="143"/>
      <c r="B5" s="143"/>
      <c r="C5" s="142"/>
      <c r="D5" s="141"/>
      <c r="E5" s="141"/>
      <c r="F5" s="141"/>
      <c r="G5" s="141"/>
      <c r="H5" s="141"/>
    </row>
    <row r="6" spans="1:8" x14ac:dyDescent="0.3">
      <c r="A6" s="143"/>
      <c r="B6" s="143"/>
      <c r="C6" s="142"/>
      <c r="D6" s="141"/>
      <c r="E6" s="141"/>
      <c r="F6" s="141"/>
      <c r="G6" s="141"/>
      <c r="H6" s="141"/>
    </row>
    <row r="8" spans="1:8" x14ac:dyDescent="0.3">
      <c r="A8" s="144" t="s">
        <v>3</v>
      </c>
      <c r="B8" s="144"/>
      <c r="C8" s="145" t="s">
        <v>73</v>
      </c>
      <c r="D8" s="145"/>
      <c r="E8" s="145"/>
      <c r="F8" s="145"/>
      <c r="G8" s="145"/>
      <c r="H8" s="145"/>
    </row>
    <row r="10" spans="1:8" ht="111.6" customHeight="1" x14ac:dyDescent="0.3">
      <c r="A10" s="143" t="s">
        <v>4</v>
      </c>
      <c r="B10" s="143"/>
      <c r="C10" s="154" t="s">
        <v>74</v>
      </c>
      <c r="D10" s="154"/>
      <c r="E10" s="154"/>
      <c r="F10" s="154"/>
      <c r="G10" s="154"/>
      <c r="H10" s="154"/>
    </row>
    <row r="12" spans="1:8" x14ac:dyDescent="0.3">
      <c r="A12" s="139" t="s">
        <v>17</v>
      </c>
      <c r="B12" s="139"/>
      <c r="C12" s="139"/>
      <c r="D12" s="139"/>
      <c r="E12" s="139"/>
      <c r="F12" s="139"/>
      <c r="G12" s="139"/>
      <c r="H12" s="139"/>
    </row>
    <row r="13" spans="1:8" x14ac:dyDescent="0.3">
      <c r="A13" s="19"/>
      <c r="B13" s="19"/>
      <c r="C13" s="19"/>
      <c r="D13" s="19"/>
      <c r="E13" s="19"/>
      <c r="F13" s="19"/>
      <c r="G13" s="19"/>
      <c r="H13" s="19"/>
    </row>
    <row r="14" spans="1:8" ht="21" x14ac:dyDescent="0.4">
      <c r="A14" s="19"/>
      <c r="C14" s="140" t="s">
        <v>75</v>
      </c>
      <c r="D14" s="140"/>
      <c r="E14" s="140"/>
      <c r="F14" s="13"/>
      <c r="G14" s="19"/>
      <c r="H14" s="19"/>
    </row>
    <row r="15" spans="1:8" x14ac:dyDescent="0.3">
      <c r="A15" s="19"/>
      <c r="B15" s="19" t="s">
        <v>87</v>
      </c>
      <c r="D15" s="19"/>
      <c r="E15" s="2"/>
      <c r="F15" s="19"/>
      <c r="G15" s="19"/>
      <c r="H15" s="19"/>
    </row>
    <row r="16" spans="1:8" x14ac:dyDescent="0.3">
      <c r="A16" s="19"/>
      <c r="C16" t="s">
        <v>76</v>
      </c>
      <c r="D16" s="21" t="s">
        <v>19</v>
      </c>
      <c r="E16" s="19" t="s">
        <v>29</v>
      </c>
      <c r="F16" s="19"/>
      <c r="G16" s="19"/>
      <c r="H16" s="19"/>
    </row>
    <row r="17" spans="1:8" x14ac:dyDescent="0.3">
      <c r="A17" s="19"/>
      <c r="B17" s="19"/>
      <c r="C17" s="19"/>
      <c r="D17" s="21"/>
      <c r="E17" s="19"/>
      <c r="F17" s="19"/>
      <c r="G17" s="19"/>
      <c r="H17" s="19"/>
    </row>
    <row r="18" spans="1:8" x14ac:dyDescent="0.3">
      <c r="A18" s="139" t="s">
        <v>5</v>
      </c>
      <c r="B18" s="139"/>
      <c r="C18" s="139"/>
      <c r="D18" s="139"/>
      <c r="E18" s="139"/>
      <c r="F18" s="139"/>
      <c r="G18" s="139"/>
      <c r="H18" s="139"/>
    </row>
    <row r="20" spans="1:8" ht="22.8" customHeight="1" x14ac:dyDescent="0.3">
      <c r="A20" s="148" t="s">
        <v>77</v>
      </c>
      <c r="B20" s="4" t="s">
        <v>29</v>
      </c>
      <c r="C20" s="141" t="s">
        <v>79</v>
      </c>
      <c r="D20" s="141"/>
      <c r="E20" s="141"/>
      <c r="F20" s="141"/>
      <c r="G20" s="141"/>
      <c r="H20" s="141"/>
    </row>
    <row r="21" spans="1:8" ht="22.8" customHeight="1" x14ac:dyDescent="0.3">
      <c r="A21" s="148"/>
      <c r="B21" s="4" t="s">
        <v>75</v>
      </c>
      <c r="C21" s="141" t="s">
        <v>80</v>
      </c>
      <c r="D21" s="141"/>
      <c r="E21" s="141"/>
      <c r="F21" s="141"/>
      <c r="G21" s="141"/>
      <c r="H21" s="141"/>
    </row>
    <row r="22" spans="1:8" ht="22.8" customHeight="1" x14ac:dyDescent="0.3">
      <c r="A22" s="148"/>
      <c r="B22" s="4" t="s">
        <v>76</v>
      </c>
      <c r="C22" s="141" t="s">
        <v>81</v>
      </c>
      <c r="D22" s="141"/>
      <c r="E22" s="141"/>
      <c r="F22" s="141"/>
      <c r="G22" s="141"/>
      <c r="H22" s="141"/>
    </row>
    <row r="23" spans="1:8" ht="27.6" customHeight="1" x14ac:dyDescent="0.3">
      <c r="A23" s="148"/>
      <c r="B23" s="4" t="s">
        <v>78</v>
      </c>
      <c r="C23" s="141" t="s">
        <v>82</v>
      </c>
      <c r="D23" s="141"/>
      <c r="E23" s="141"/>
      <c r="F23" s="141"/>
      <c r="G23" s="141"/>
      <c r="H23" s="141"/>
    </row>
    <row r="24" spans="1:8" x14ac:dyDescent="0.3">
      <c r="B24" s="3"/>
    </row>
    <row r="25" spans="1:8" x14ac:dyDescent="0.3">
      <c r="A25" s="139" t="s">
        <v>16</v>
      </c>
      <c r="B25" s="139"/>
      <c r="C25" s="139"/>
      <c r="D25" s="139"/>
      <c r="E25" s="139"/>
      <c r="F25" s="139"/>
      <c r="G25" s="139"/>
      <c r="H25" s="139"/>
    </row>
    <row r="26" spans="1:8" x14ac:dyDescent="0.3">
      <c r="B26" s="3"/>
      <c r="C26" s="12"/>
    </row>
    <row r="27" spans="1:8" x14ac:dyDescent="0.3">
      <c r="A27" s="149" t="s">
        <v>6</v>
      </c>
      <c r="B27" s="149"/>
      <c r="C27" s="18" t="s">
        <v>29</v>
      </c>
      <c r="D27" s="18" t="s">
        <v>75</v>
      </c>
      <c r="E27" s="18" t="s">
        <v>76</v>
      </c>
      <c r="F27" s="18" t="s">
        <v>78</v>
      </c>
      <c r="G27" s="15"/>
      <c r="H27" s="15"/>
    </row>
    <row r="28" spans="1:8" x14ac:dyDescent="0.3">
      <c r="A28" s="147" t="s">
        <v>7</v>
      </c>
      <c r="B28" s="147"/>
      <c r="C28" s="6">
        <v>2702.69</v>
      </c>
      <c r="D28" s="10">
        <v>1862.94</v>
      </c>
      <c r="E28" s="6">
        <v>1</v>
      </c>
      <c r="F28" s="10">
        <f>D28/(E28*C28)</f>
        <v>0.68929103966788641</v>
      </c>
      <c r="G28" s="16"/>
      <c r="H28" s="16"/>
    </row>
    <row r="29" spans="1:8" x14ac:dyDescent="0.3">
      <c r="A29" s="150" t="s">
        <v>8</v>
      </c>
      <c r="B29" s="150"/>
      <c r="C29" s="7">
        <v>2854.22</v>
      </c>
      <c r="D29" s="7">
        <v>800</v>
      </c>
      <c r="E29" s="7">
        <v>1</v>
      </c>
      <c r="F29" s="7">
        <f t="shared" ref="F29:F36" si="0">D29/(E29*C29)</f>
        <v>0.28028673332819476</v>
      </c>
      <c r="G29" s="16"/>
      <c r="H29" s="16"/>
    </row>
    <row r="30" spans="1:8" x14ac:dyDescent="0.3">
      <c r="A30" s="147" t="s">
        <v>9</v>
      </c>
      <c r="B30" s="147"/>
      <c r="C30" s="6">
        <v>2400</v>
      </c>
      <c r="D30" s="10">
        <v>1000</v>
      </c>
      <c r="E30" s="6">
        <v>1</v>
      </c>
      <c r="F30" s="10">
        <f t="shared" si="0"/>
        <v>0.41666666666666669</v>
      </c>
      <c r="G30" s="16"/>
      <c r="H30" s="16"/>
    </row>
    <row r="31" spans="1:8" x14ac:dyDescent="0.3">
      <c r="A31" s="150" t="s">
        <v>10</v>
      </c>
      <c r="B31" s="150"/>
      <c r="C31" s="7">
        <v>3985.29</v>
      </c>
      <c r="D31" s="7">
        <v>1000</v>
      </c>
      <c r="E31" s="7">
        <v>1</v>
      </c>
      <c r="F31" s="7">
        <f t="shared" si="0"/>
        <v>0.25092276848108919</v>
      </c>
      <c r="G31" s="16"/>
      <c r="H31" s="16"/>
    </row>
    <row r="32" spans="1:8" x14ac:dyDescent="0.3">
      <c r="A32" s="147" t="s">
        <v>11</v>
      </c>
      <c r="B32" s="147"/>
      <c r="C32" s="6">
        <v>2543.5300000000002</v>
      </c>
      <c r="D32" s="10">
        <v>1250</v>
      </c>
      <c r="E32" s="6">
        <v>1</v>
      </c>
      <c r="F32" s="10">
        <f t="shared" si="0"/>
        <v>0.49144299457840085</v>
      </c>
      <c r="G32" s="16"/>
      <c r="H32" s="16"/>
    </row>
    <row r="33" spans="1:8" x14ac:dyDescent="0.3">
      <c r="A33" s="150" t="s">
        <v>12</v>
      </c>
      <c r="B33" s="150"/>
      <c r="C33" s="7">
        <v>3141.57</v>
      </c>
      <c r="D33" s="7">
        <v>2000</v>
      </c>
      <c r="E33" s="7">
        <v>1</v>
      </c>
      <c r="F33" s="7">
        <f t="shared" si="0"/>
        <v>0.63662436297774672</v>
      </c>
      <c r="G33" s="16"/>
      <c r="H33" s="16"/>
    </row>
    <row r="34" spans="1:8" x14ac:dyDescent="0.3">
      <c r="A34" s="147" t="s">
        <v>13</v>
      </c>
      <c r="B34" s="147"/>
      <c r="C34" s="6">
        <v>2167.25</v>
      </c>
      <c r="D34" s="10">
        <v>800</v>
      </c>
      <c r="E34" s="6">
        <v>1</v>
      </c>
      <c r="F34" s="10">
        <f t="shared" si="0"/>
        <v>0.36913138770331066</v>
      </c>
      <c r="G34" s="16"/>
      <c r="H34" s="16"/>
    </row>
    <row r="35" spans="1:8" x14ac:dyDescent="0.3">
      <c r="A35" s="151" t="s">
        <v>14</v>
      </c>
      <c r="B35" s="151"/>
      <c r="C35" s="8">
        <v>2702.69</v>
      </c>
      <c r="D35" s="8">
        <v>1000</v>
      </c>
      <c r="E35" s="8">
        <v>1</v>
      </c>
      <c r="F35" s="7">
        <f t="shared" si="0"/>
        <v>0.37000173900817335</v>
      </c>
      <c r="G35" s="17"/>
      <c r="H35" s="16"/>
    </row>
    <row r="36" spans="1:8" x14ac:dyDescent="0.3">
      <c r="A36" s="152" t="s">
        <v>15</v>
      </c>
      <c r="B36" s="152"/>
      <c r="C36" s="9">
        <v>3706.28</v>
      </c>
      <c r="D36" s="14">
        <v>270</v>
      </c>
      <c r="E36" s="9">
        <v>1</v>
      </c>
      <c r="F36" s="14">
        <f t="shared" si="0"/>
        <v>7.284932600882825E-2</v>
      </c>
      <c r="G36" s="17"/>
      <c r="H36" s="16"/>
    </row>
    <row r="38" spans="1:8" x14ac:dyDescent="0.3">
      <c r="A38" s="139" t="s">
        <v>18</v>
      </c>
      <c r="B38" s="139"/>
      <c r="C38" s="139"/>
      <c r="D38" s="139"/>
      <c r="E38" s="139"/>
      <c r="F38" s="139"/>
      <c r="G38" s="139"/>
      <c r="H38" s="139"/>
    </row>
  </sheetData>
  <mergeCells count="30">
    <mergeCell ref="A33:B33"/>
    <mergeCell ref="A34:B34"/>
    <mergeCell ref="A35:B35"/>
    <mergeCell ref="A38:H38"/>
    <mergeCell ref="C14:E14"/>
    <mergeCell ref="A36:B36"/>
    <mergeCell ref="A27:B27"/>
    <mergeCell ref="A28:B28"/>
    <mergeCell ref="A29:B29"/>
    <mergeCell ref="A30:B30"/>
    <mergeCell ref="A31:B31"/>
    <mergeCell ref="A32:B32"/>
    <mergeCell ref="A20:A23"/>
    <mergeCell ref="C20:H20"/>
    <mergeCell ref="C21:H21"/>
    <mergeCell ref="C22:H22"/>
    <mergeCell ref="C23:H23"/>
    <mergeCell ref="A25:H25"/>
    <mergeCell ref="A8:B8"/>
    <mergeCell ref="C8:H8"/>
    <mergeCell ref="A10:B10"/>
    <mergeCell ref="C10:H10"/>
    <mergeCell ref="A12:H12"/>
    <mergeCell ref="A18:H18"/>
    <mergeCell ref="A1:B1"/>
    <mergeCell ref="C1:H1"/>
    <mergeCell ref="A2:H2"/>
    <mergeCell ref="A4:B6"/>
    <mergeCell ref="C4:C6"/>
    <mergeCell ref="D4:H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110" zoomScaleNormal="110" workbookViewId="0">
      <selection activeCell="J46" sqref="J46"/>
    </sheetView>
  </sheetViews>
  <sheetFormatPr baseColWidth="10" defaultRowHeight="14.4" x14ac:dyDescent="0.3"/>
  <sheetData>
    <row r="1" spans="1:8" ht="86.4" customHeight="1" x14ac:dyDescent="0.3">
      <c r="A1" s="140"/>
      <c r="B1" s="140"/>
      <c r="C1" s="138" t="s">
        <v>0</v>
      </c>
      <c r="D1" s="138"/>
      <c r="E1" s="138"/>
      <c r="F1" s="138"/>
      <c r="G1" s="138"/>
      <c r="H1" s="138"/>
    </row>
    <row r="2" spans="1:8" x14ac:dyDescent="0.3">
      <c r="A2" s="139" t="s">
        <v>1</v>
      </c>
      <c r="B2" s="139"/>
      <c r="C2" s="139"/>
      <c r="D2" s="139"/>
      <c r="E2" s="139"/>
      <c r="F2" s="139"/>
      <c r="G2" s="139"/>
      <c r="H2" s="139"/>
    </row>
    <row r="4" spans="1:8" x14ac:dyDescent="0.3">
      <c r="A4" s="143" t="s">
        <v>2</v>
      </c>
      <c r="B4" s="143"/>
      <c r="C4" s="142" t="s">
        <v>20</v>
      </c>
      <c r="D4" s="141" t="s">
        <v>23</v>
      </c>
      <c r="E4" s="141"/>
      <c r="F4" s="141"/>
      <c r="G4" s="141"/>
      <c r="H4" s="141"/>
    </row>
    <row r="5" spans="1:8" x14ac:dyDescent="0.3">
      <c r="A5" s="143"/>
      <c r="B5" s="143"/>
      <c r="C5" s="142"/>
      <c r="D5" s="141"/>
      <c r="E5" s="141"/>
      <c r="F5" s="141"/>
      <c r="G5" s="141"/>
      <c r="H5" s="141"/>
    </row>
    <row r="6" spans="1:8" x14ac:dyDescent="0.3">
      <c r="A6" s="143"/>
      <c r="B6" s="143"/>
      <c r="C6" s="142"/>
      <c r="D6" s="141"/>
      <c r="E6" s="141"/>
      <c r="F6" s="141"/>
      <c r="G6" s="141"/>
      <c r="H6" s="141"/>
    </row>
    <row r="8" spans="1:8" x14ac:dyDescent="0.3">
      <c r="A8" s="144" t="s">
        <v>3</v>
      </c>
      <c r="B8" s="144"/>
      <c r="C8" s="145" t="s">
        <v>83</v>
      </c>
      <c r="D8" s="145"/>
      <c r="E8" s="145"/>
      <c r="F8" s="145"/>
      <c r="G8" s="145"/>
      <c r="H8" s="145"/>
    </row>
    <row r="10" spans="1:8" ht="30.6" customHeight="1" x14ac:dyDescent="0.3">
      <c r="A10" s="143" t="s">
        <v>4</v>
      </c>
      <c r="B10" s="143"/>
      <c r="C10" s="154" t="s">
        <v>84</v>
      </c>
      <c r="D10" s="154"/>
      <c r="E10" s="154"/>
      <c r="F10" s="154"/>
      <c r="G10" s="154"/>
      <c r="H10" s="154"/>
    </row>
    <row r="12" spans="1:8" x14ac:dyDescent="0.3">
      <c r="A12" s="139" t="s">
        <v>17</v>
      </c>
      <c r="B12" s="139"/>
      <c r="C12" s="139"/>
      <c r="D12" s="139"/>
      <c r="E12" s="139"/>
      <c r="F12" s="139"/>
      <c r="G12" s="139"/>
      <c r="H12" s="139"/>
    </row>
    <row r="13" spans="1:8" x14ac:dyDescent="0.3">
      <c r="A13" s="19"/>
      <c r="B13" s="19"/>
      <c r="C13" s="19"/>
      <c r="D13" s="19"/>
      <c r="E13" s="19"/>
      <c r="F13" s="19"/>
      <c r="G13" s="19"/>
      <c r="H13" s="19"/>
    </row>
    <row r="14" spans="1:8" ht="21" x14ac:dyDescent="0.4">
      <c r="A14" s="19"/>
      <c r="C14" s="140" t="s">
        <v>85</v>
      </c>
      <c r="D14" s="140"/>
      <c r="E14" s="140"/>
      <c r="F14" s="13"/>
      <c r="G14" s="19"/>
      <c r="H14" s="19"/>
    </row>
    <row r="15" spans="1:8" x14ac:dyDescent="0.3">
      <c r="A15" s="19"/>
      <c r="B15" s="19" t="s">
        <v>86</v>
      </c>
      <c r="D15" s="19"/>
      <c r="E15" s="2"/>
      <c r="F15" s="21" t="s">
        <v>19</v>
      </c>
      <c r="G15" s="19">
        <v>100</v>
      </c>
      <c r="H15" s="19"/>
    </row>
    <row r="16" spans="1:8" x14ac:dyDescent="0.3">
      <c r="A16" s="19"/>
      <c r="C16" s="140" t="s">
        <v>88</v>
      </c>
      <c r="D16" s="140"/>
      <c r="E16" s="140"/>
      <c r="F16" s="19"/>
      <c r="G16" s="19"/>
      <c r="H16" s="19"/>
    </row>
    <row r="17" spans="1:8" x14ac:dyDescent="0.3">
      <c r="A17" s="19"/>
      <c r="B17" s="19"/>
      <c r="C17" s="19"/>
      <c r="D17" s="21"/>
      <c r="E17" s="19"/>
      <c r="F17" s="19"/>
      <c r="G17" s="19"/>
      <c r="H17" s="19"/>
    </row>
    <row r="18" spans="1:8" x14ac:dyDescent="0.3">
      <c r="A18" s="139" t="s">
        <v>5</v>
      </c>
      <c r="B18" s="139"/>
      <c r="C18" s="139"/>
      <c r="D18" s="139"/>
      <c r="E18" s="139"/>
      <c r="F18" s="139"/>
      <c r="G18" s="139"/>
      <c r="H18" s="139"/>
    </row>
    <row r="20" spans="1:8" ht="34.799999999999997" customHeight="1" x14ac:dyDescent="0.3">
      <c r="A20" s="148" t="s">
        <v>110</v>
      </c>
      <c r="B20" s="4" t="s">
        <v>88</v>
      </c>
      <c r="C20" s="141" t="s">
        <v>89</v>
      </c>
      <c r="D20" s="141"/>
      <c r="E20" s="141"/>
      <c r="F20" s="141"/>
      <c r="G20" s="141"/>
      <c r="H20" s="141"/>
    </row>
    <row r="21" spans="1:8" ht="36" customHeight="1" x14ac:dyDescent="0.3">
      <c r="A21" s="148"/>
      <c r="B21" s="4" t="s">
        <v>85</v>
      </c>
      <c r="C21" s="141" t="s">
        <v>90</v>
      </c>
      <c r="D21" s="141"/>
      <c r="E21" s="141"/>
      <c r="F21" s="141"/>
      <c r="G21" s="141"/>
      <c r="H21" s="141"/>
    </row>
    <row r="22" spans="1:8" x14ac:dyDescent="0.3">
      <c r="B22" s="3"/>
    </row>
    <row r="23" spans="1:8" x14ac:dyDescent="0.3">
      <c r="A23" s="139" t="s">
        <v>16</v>
      </c>
      <c r="B23" s="139"/>
      <c r="C23" s="139"/>
      <c r="D23" s="139"/>
      <c r="E23" s="139"/>
      <c r="F23" s="139"/>
      <c r="G23" s="139"/>
      <c r="H23" s="139"/>
    </row>
    <row r="24" spans="1:8" x14ac:dyDescent="0.3">
      <c r="B24" s="3"/>
      <c r="C24" s="12"/>
    </row>
    <row r="25" spans="1:8" x14ac:dyDescent="0.3">
      <c r="A25" s="149" t="s">
        <v>6</v>
      </c>
      <c r="B25" s="149"/>
      <c r="C25" s="18" t="s">
        <v>88</v>
      </c>
      <c r="D25" s="18" t="s">
        <v>85</v>
      </c>
      <c r="E25" s="18" t="s">
        <v>91</v>
      </c>
      <c r="F25" s="15"/>
      <c r="G25" s="15"/>
      <c r="H25" s="15"/>
    </row>
    <row r="26" spans="1:8" x14ac:dyDescent="0.3">
      <c r="A26" s="147" t="s">
        <v>7</v>
      </c>
      <c r="B26" s="147"/>
      <c r="C26" s="6">
        <v>3756</v>
      </c>
      <c r="D26" s="10">
        <v>7</v>
      </c>
      <c r="E26" s="6">
        <f>(D26/C26)*100</f>
        <v>0.1863684771033014</v>
      </c>
      <c r="F26" s="16"/>
      <c r="G26" s="16"/>
      <c r="H26" s="16"/>
    </row>
    <row r="27" spans="1:8" x14ac:dyDescent="0.3">
      <c r="A27" s="150" t="s">
        <v>8</v>
      </c>
      <c r="B27" s="150"/>
      <c r="C27" s="7">
        <v>934</v>
      </c>
      <c r="D27" s="7">
        <v>0</v>
      </c>
      <c r="E27" s="7">
        <f t="shared" ref="E27:E34" si="0">(D27/C27)*100</f>
        <v>0</v>
      </c>
      <c r="F27" s="16"/>
      <c r="G27" s="16"/>
      <c r="H27" s="16"/>
    </row>
    <row r="28" spans="1:8" x14ac:dyDescent="0.3">
      <c r="A28" s="147" t="s">
        <v>9</v>
      </c>
      <c r="B28" s="147"/>
      <c r="C28" s="6">
        <v>317</v>
      </c>
      <c r="D28" s="10">
        <v>0</v>
      </c>
      <c r="E28" s="6">
        <f t="shared" si="0"/>
        <v>0</v>
      </c>
      <c r="F28" s="16"/>
      <c r="G28" s="16"/>
      <c r="H28" s="16"/>
    </row>
    <row r="29" spans="1:8" x14ac:dyDescent="0.3">
      <c r="A29" s="150" t="s">
        <v>10</v>
      </c>
      <c r="B29" s="150"/>
      <c r="C29" s="7">
        <v>1807</v>
      </c>
      <c r="D29" s="7">
        <v>0</v>
      </c>
      <c r="E29" s="7">
        <f t="shared" si="0"/>
        <v>0</v>
      </c>
      <c r="F29" s="16"/>
      <c r="G29" s="16"/>
      <c r="H29" s="16"/>
    </row>
    <row r="30" spans="1:8" x14ac:dyDescent="0.3">
      <c r="A30" s="147" t="s">
        <v>11</v>
      </c>
      <c r="B30" s="147"/>
      <c r="C30" s="6">
        <v>2267</v>
      </c>
      <c r="D30" s="10">
        <v>0</v>
      </c>
      <c r="E30" s="6">
        <f t="shared" si="0"/>
        <v>0</v>
      </c>
      <c r="F30" s="16"/>
      <c r="G30" s="16"/>
      <c r="H30" s="16"/>
    </row>
    <row r="31" spans="1:8" x14ac:dyDescent="0.3">
      <c r="A31" s="150" t="s">
        <v>12</v>
      </c>
      <c r="B31" s="150"/>
      <c r="C31" s="7">
        <v>454</v>
      </c>
      <c r="D31" s="7">
        <v>0</v>
      </c>
      <c r="E31" s="7">
        <f t="shared" si="0"/>
        <v>0</v>
      </c>
      <c r="F31" s="16"/>
      <c r="G31" s="16"/>
      <c r="H31" s="16"/>
    </row>
    <row r="32" spans="1:8" x14ac:dyDescent="0.3">
      <c r="A32" s="147" t="s">
        <v>13</v>
      </c>
      <c r="B32" s="147"/>
      <c r="C32" s="6">
        <v>794</v>
      </c>
      <c r="D32" s="10">
        <v>1</v>
      </c>
      <c r="E32" s="6">
        <f t="shared" si="0"/>
        <v>0.12594458438287154</v>
      </c>
      <c r="F32" s="16"/>
      <c r="G32" s="16"/>
      <c r="H32" s="16"/>
    </row>
    <row r="33" spans="1:8" x14ac:dyDescent="0.3">
      <c r="A33" s="151" t="s">
        <v>14</v>
      </c>
      <c r="B33" s="151"/>
      <c r="C33" s="8">
        <v>10329</v>
      </c>
      <c r="D33" s="8">
        <v>8</v>
      </c>
      <c r="E33" s="8">
        <f t="shared" si="0"/>
        <v>7.7451834640333048E-2</v>
      </c>
      <c r="F33" s="17"/>
      <c r="G33" s="17"/>
      <c r="H33" s="16"/>
    </row>
    <row r="34" spans="1:8" x14ac:dyDescent="0.3">
      <c r="A34" s="152" t="s">
        <v>15</v>
      </c>
      <c r="B34" s="152"/>
      <c r="C34" s="9">
        <v>0</v>
      </c>
      <c r="D34" s="14">
        <v>0</v>
      </c>
      <c r="E34" s="9" t="e">
        <f t="shared" si="0"/>
        <v>#DIV/0!</v>
      </c>
      <c r="F34" s="73"/>
      <c r="G34" s="17"/>
      <c r="H34" s="16"/>
    </row>
    <row r="36" spans="1:8" x14ac:dyDescent="0.3">
      <c r="A36" s="139" t="s">
        <v>18</v>
      </c>
      <c r="B36" s="139"/>
      <c r="C36" s="139"/>
      <c r="D36" s="139"/>
      <c r="E36" s="139"/>
      <c r="F36" s="139"/>
      <c r="G36" s="139"/>
      <c r="H36" s="139"/>
    </row>
  </sheetData>
  <mergeCells count="29">
    <mergeCell ref="C16:E16"/>
    <mergeCell ref="A30:B30"/>
    <mergeCell ref="A31:B31"/>
    <mergeCell ref="A32:B32"/>
    <mergeCell ref="A33:B33"/>
    <mergeCell ref="A18:H18"/>
    <mergeCell ref="A20:A21"/>
    <mergeCell ref="C20:H20"/>
    <mergeCell ref="C21:H21"/>
    <mergeCell ref="A36:H36"/>
    <mergeCell ref="A23:H23"/>
    <mergeCell ref="A25:B25"/>
    <mergeCell ref="A26:B26"/>
    <mergeCell ref="A27:B27"/>
    <mergeCell ref="A28:B28"/>
    <mergeCell ref="A29:B29"/>
    <mergeCell ref="A34:B34"/>
    <mergeCell ref="C14:E14"/>
    <mergeCell ref="A1:B1"/>
    <mergeCell ref="C1:H1"/>
    <mergeCell ref="A2:H2"/>
    <mergeCell ref="A4:B6"/>
    <mergeCell ref="C4:C6"/>
    <mergeCell ref="D4:H6"/>
    <mergeCell ref="A8:B8"/>
    <mergeCell ref="C8:H8"/>
    <mergeCell ref="A10:B10"/>
    <mergeCell ref="C10:H10"/>
    <mergeCell ref="A12:H12"/>
  </mergeCells>
  <pageMargins left="0.7" right="0.7" top="0.75" bottom="0.75" header="0.3" footer="0.3"/>
  <ignoredErrors>
    <ignoredError sqref="E34" evalError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zoomScale="110" zoomScaleNormal="110" workbookViewId="0">
      <selection activeCell="R139" sqref="R139"/>
    </sheetView>
  </sheetViews>
  <sheetFormatPr baseColWidth="10" defaultRowHeight="14.4" x14ac:dyDescent="0.3"/>
  <sheetData>
    <row r="1" spans="1:8" ht="86.4" customHeight="1" x14ac:dyDescent="0.3">
      <c r="A1" s="140"/>
      <c r="B1" s="140"/>
      <c r="C1" s="138" t="s">
        <v>0</v>
      </c>
      <c r="D1" s="138"/>
      <c r="E1" s="138"/>
      <c r="F1" s="138"/>
      <c r="G1" s="138"/>
      <c r="H1" s="138"/>
    </row>
    <row r="2" spans="1:8" x14ac:dyDescent="0.3">
      <c r="A2" s="139" t="s">
        <v>1</v>
      </c>
      <c r="B2" s="139"/>
      <c r="C2" s="139"/>
      <c r="D2" s="139"/>
      <c r="E2" s="139"/>
      <c r="F2" s="139"/>
      <c r="G2" s="139"/>
      <c r="H2" s="139"/>
    </row>
    <row r="4" spans="1:8" x14ac:dyDescent="0.3">
      <c r="A4" s="143" t="s">
        <v>2</v>
      </c>
      <c r="B4" s="143"/>
      <c r="C4" s="142" t="s">
        <v>20</v>
      </c>
      <c r="D4" s="141" t="s">
        <v>23</v>
      </c>
      <c r="E4" s="141"/>
      <c r="F4" s="141"/>
      <c r="G4" s="141"/>
      <c r="H4" s="141"/>
    </row>
    <row r="5" spans="1:8" x14ac:dyDescent="0.3">
      <c r="A5" s="143"/>
      <c r="B5" s="143"/>
      <c r="C5" s="142"/>
      <c r="D5" s="141"/>
      <c r="E5" s="141"/>
      <c r="F5" s="141"/>
      <c r="G5" s="141"/>
      <c r="H5" s="141"/>
    </row>
    <row r="6" spans="1:8" x14ac:dyDescent="0.3">
      <c r="A6" s="143"/>
      <c r="B6" s="143"/>
      <c r="C6" s="142"/>
      <c r="D6" s="141"/>
      <c r="E6" s="141"/>
      <c r="F6" s="141"/>
      <c r="G6" s="141"/>
      <c r="H6" s="141"/>
    </row>
    <row r="8" spans="1:8" x14ac:dyDescent="0.3">
      <c r="A8" s="144" t="s">
        <v>3</v>
      </c>
      <c r="B8" s="144"/>
      <c r="C8" s="145" t="s">
        <v>92</v>
      </c>
      <c r="D8" s="145"/>
      <c r="E8" s="145"/>
      <c r="F8" s="145"/>
      <c r="G8" s="145"/>
      <c r="H8" s="145"/>
    </row>
    <row r="10" spans="1:8" ht="31.2" customHeight="1" x14ac:dyDescent="0.3">
      <c r="A10" s="143" t="s">
        <v>4</v>
      </c>
      <c r="B10" s="143"/>
      <c r="C10" s="154" t="s">
        <v>93</v>
      </c>
      <c r="D10" s="154"/>
      <c r="E10" s="154"/>
      <c r="F10" s="154"/>
      <c r="G10" s="154"/>
      <c r="H10" s="154"/>
    </row>
    <row r="12" spans="1:8" x14ac:dyDescent="0.3">
      <c r="A12" s="139" t="s">
        <v>17</v>
      </c>
      <c r="B12" s="139"/>
      <c r="C12" s="139"/>
      <c r="D12" s="139"/>
      <c r="E12" s="139"/>
      <c r="F12" s="139"/>
      <c r="G12" s="139"/>
      <c r="H12" s="139"/>
    </row>
    <row r="13" spans="1:8" x14ac:dyDescent="0.3">
      <c r="A13" s="19"/>
      <c r="B13" s="19"/>
      <c r="C13" s="19"/>
      <c r="D13" s="19"/>
      <c r="E13" s="19"/>
      <c r="F13" s="19"/>
      <c r="G13" s="19"/>
      <c r="H13" s="19"/>
    </row>
    <row r="14" spans="1:8" ht="15" customHeight="1" x14ac:dyDescent="0.4">
      <c r="A14" s="19"/>
      <c r="C14" s="140" t="s">
        <v>94</v>
      </c>
      <c r="D14" s="140"/>
      <c r="E14" s="140"/>
      <c r="F14" s="13"/>
      <c r="G14" s="19"/>
      <c r="H14" s="19"/>
    </row>
    <row r="15" spans="1:8" x14ac:dyDescent="0.3">
      <c r="A15" s="19"/>
      <c r="B15" s="19" t="s">
        <v>128</v>
      </c>
      <c r="D15" s="19"/>
      <c r="E15" s="2"/>
      <c r="F15" s="21" t="s">
        <v>19</v>
      </c>
      <c r="G15" s="19">
        <v>100</v>
      </c>
      <c r="H15" s="19"/>
    </row>
    <row r="16" spans="1:8" ht="18" x14ac:dyDescent="0.35">
      <c r="A16" s="19"/>
      <c r="B16" s="19"/>
      <c r="C16" s="19" t="s">
        <v>94</v>
      </c>
      <c r="D16" s="22" t="str">
        <f>"+"</f>
        <v>+</v>
      </c>
      <c r="E16" s="19" t="s">
        <v>95</v>
      </c>
      <c r="F16" s="21"/>
      <c r="G16" s="19"/>
      <c r="H16" s="19"/>
    </row>
    <row r="17" spans="1:8" x14ac:dyDescent="0.3">
      <c r="A17" s="19"/>
      <c r="B17" s="19"/>
      <c r="D17" s="19"/>
      <c r="E17" s="2"/>
      <c r="F17" s="21"/>
      <c r="G17" s="19"/>
      <c r="H17" s="19"/>
    </row>
    <row r="18" spans="1:8" ht="21" x14ac:dyDescent="0.4">
      <c r="A18" s="19"/>
      <c r="C18" s="140" t="s">
        <v>97</v>
      </c>
      <c r="D18" s="140"/>
      <c r="E18" s="140"/>
      <c r="F18" s="13"/>
      <c r="G18" s="19"/>
      <c r="H18" s="19"/>
    </row>
    <row r="19" spans="1:8" x14ac:dyDescent="0.3">
      <c r="A19" s="19"/>
      <c r="B19" s="19" t="s">
        <v>129</v>
      </c>
      <c r="D19" s="19"/>
      <c r="E19" s="2"/>
      <c r="F19" s="21" t="s">
        <v>19</v>
      </c>
      <c r="G19" s="19">
        <v>100</v>
      </c>
      <c r="H19" s="19"/>
    </row>
    <row r="20" spans="1:8" ht="18" x14ac:dyDescent="0.35">
      <c r="A20" s="19"/>
      <c r="B20" s="19"/>
      <c r="C20" s="19" t="s">
        <v>96</v>
      </c>
      <c r="D20" s="22" t="str">
        <f>"+"</f>
        <v>+</v>
      </c>
      <c r="E20" s="19" t="s">
        <v>97</v>
      </c>
      <c r="F20" s="21"/>
      <c r="G20" s="19"/>
      <c r="H20" s="19"/>
    </row>
    <row r="21" spans="1:8" x14ac:dyDescent="0.3">
      <c r="A21" s="19"/>
      <c r="B21" s="19"/>
      <c r="D21" s="19"/>
      <c r="E21" s="2"/>
      <c r="F21" s="21"/>
      <c r="G21" s="19"/>
      <c r="H21" s="19"/>
    </row>
    <row r="22" spans="1:8" ht="21" x14ac:dyDescent="0.4">
      <c r="A22" s="19"/>
      <c r="C22" s="140" t="s">
        <v>100</v>
      </c>
      <c r="D22" s="140"/>
      <c r="E22" s="140"/>
      <c r="F22" s="13"/>
      <c r="G22" s="19"/>
      <c r="H22" s="19"/>
    </row>
    <row r="23" spans="1:8" x14ac:dyDescent="0.3">
      <c r="A23" s="19"/>
      <c r="B23" s="19" t="s">
        <v>130</v>
      </c>
      <c r="D23" s="19"/>
      <c r="E23" s="2"/>
      <c r="F23" s="21" t="s">
        <v>19</v>
      </c>
      <c r="G23" s="19">
        <v>100</v>
      </c>
      <c r="H23" s="19"/>
    </row>
    <row r="24" spans="1:8" ht="18" x14ac:dyDescent="0.35">
      <c r="A24" s="19"/>
      <c r="B24" s="19"/>
      <c r="C24" s="19" t="s">
        <v>100</v>
      </c>
      <c r="D24" s="22" t="str">
        <f>"+"</f>
        <v>+</v>
      </c>
      <c r="E24" s="19" t="s">
        <v>131</v>
      </c>
      <c r="F24" s="21"/>
      <c r="G24" s="19"/>
      <c r="H24" s="19"/>
    </row>
    <row r="25" spans="1:8" x14ac:dyDescent="0.3">
      <c r="A25" s="19"/>
      <c r="B25" s="19"/>
      <c r="D25" s="19"/>
      <c r="E25" s="2"/>
      <c r="F25" s="21"/>
      <c r="G25" s="19"/>
      <c r="H25" s="19"/>
    </row>
    <row r="26" spans="1:8" ht="21" x14ac:dyDescent="0.4">
      <c r="A26" s="19"/>
      <c r="C26" s="140" t="s">
        <v>95</v>
      </c>
      <c r="D26" s="140"/>
      <c r="E26" s="140"/>
      <c r="F26" s="13"/>
      <c r="G26" s="19"/>
      <c r="H26" s="19"/>
    </row>
    <row r="27" spans="1:8" x14ac:dyDescent="0.3">
      <c r="A27" s="19"/>
      <c r="B27" s="19" t="s">
        <v>132</v>
      </c>
      <c r="D27" s="19"/>
      <c r="E27" s="2"/>
      <c r="F27" s="21" t="s">
        <v>19</v>
      </c>
      <c r="G27" s="19">
        <v>100</v>
      </c>
      <c r="H27" s="19"/>
    </row>
    <row r="28" spans="1:8" ht="18" x14ac:dyDescent="0.35">
      <c r="A28" s="19"/>
      <c r="B28" s="19"/>
      <c r="C28" s="19" t="s">
        <v>94</v>
      </c>
      <c r="D28" s="22" t="str">
        <f>"+"</f>
        <v>+</v>
      </c>
      <c r="E28" s="19" t="s">
        <v>95</v>
      </c>
      <c r="F28" s="21"/>
      <c r="G28" s="19"/>
      <c r="H28" s="19"/>
    </row>
    <row r="29" spans="1:8" x14ac:dyDescent="0.3">
      <c r="A29" s="19"/>
      <c r="B29" s="19"/>
      <c r="D29" s="19"/>
      <c r="E29" s="2"/>
      <c r="F29" s="21"/>
      <c r="G29" s="19"/>
      <c r="H29" s="19"/>
    </row>
    <row r="30" spans="1:8" ht="21" x14ac:dyDescent="0.4">
      <c r="A30" s="19"/>
      <c r="C30" s="140" t="s">
        <v>98</v>
      </c>
      <c r="D30" s="140"/>
      <c r="E30" s="140"/>
      <c r="F30" s="13"/>
      <c r="G30" s="19"/>
      <c r="H30" s="19"/>
    </row>
    <row r="31" spans="1:8" x14ac:dyDescent="0.3">
      <c r="A31" s="19"/>
      <c r="B31" s="19" t="s">
        <v>133</v>
      </c>
      <c r="D31" s="19"/>
      <c r="E31" s="2"/>
      <c r="F31" s="21" t="s">
        <v>19</v>
      </c>
      <c r="G31" s="19">
        <v>100</v>
      </c>
      <c r="H31" s="19"/>
    </row>
    <row r="32" spans="1:8" ht="18" x14ac:dyDescent="0.35">
      <c r="A32" s="19"/>
      <c r="B32" s="19"/>
      <c r="C32" s="19" t="s">
        <v>98</v>
      </c>
      <c r="D32" s="22" t="str">
        <f>"+"</f>
        <v>+</v>
      </c>
      <c r="E32" s="19" t="s">
        <v>99</v>
      </c>
      <c r="F32" s="21"/>
      <c r="G32" s="19"/>
      <c r="H32" s="19"/>
    </row>
    <row r="33" spans="1:8" x14ac:dyDescent="0.3">
      <c r="A33" s="19"/>
      <c r="B33" s="19"/>
      <c r="D33" s="19"/>
      <c r="E33" s="2"/>
      <c r="F33" s="21"/>
      <c r="G33" s="19"/>
      <c r="H33" s="19"/>
    </row>
    <row r="34" spans="1:8" ht="21" x14ac:dyDescent="0.4">
      <c r="A34" s="19"/>
      <c r="C34" s="140" t="s">
        <v>131</v>
      </c>
      <c r="D34" s="140"/>
      <c r="E34" s="140"/>
      <c r="F34" s="13"/>
      <c r="G34" s="19"/>
      <c r="H34" s="19"/>
    </row>
    <row r="35" spans="1:8" x14ac:dyDescent="0.3">
      <c r="A35" s="19"/>
      <c r="B35" s="19" t="s">
        <v>134</v>
      </c>
      <c r="D35" s="19"/>
      <c r="E35" s="2"/>
      <c r="F35" s="21" t="s">
        <v>19</v>
      </c>
      <c r="G35" s="19">
        <v>100</v>
      </c>
      <c r="H35" s="19"/>
    </row>
    <row r="36" spans="1:8" ht="18" x14ac:dyDescent="0.35">
      <c r="A36" s="19"/>
      <c r="B36" s="19"/>
      <c r="C36" s="19" t="s">
        <v>100</v>
      </c>
      <c r="D36" s="22" t="str">
        <f>"+"</f>
        <v>+</v>
      </c>
      <c r="E36" s="19" t="s">
        <v>131</v>
      </c>
      <c r="F36" s="21"/>
      <c r="G36" s="19"/>
      <c r="H36" s="19"/>
    </row>
    <row r="37" spans="1:8" x14ac:dyDescent="0.3">
      <c r="A37" s="19"/>
      <c r="B37" s="19"/>
      <c r="D37" s="19"/>
      <c r="E37" s="2"/>
      <c r="F37" s="21"/>
      <c r="G37" s="19"/>
      <c r="H37" s="19"/>
    </row>
    <row r="38" spans="1:8" ht="21" x14ac:dyDescent="0.4">
      <c r="A38" s="19"/>
      <c r="C38" s="140" t="s">
        <v>96</v>
      </c>
      <c r="D38" s="140"/>
      <c r="E38" s="140"/>
      <c r="F38" s="13"/>
      <c r="G38" s="19"/>
      <c r="H38" s="19"/>
    </row>
    <row r="39" spans="1:8" x14ac:dyDescent="0.3">
      <c r="A39" s="19"/>
      <c r="B39" s="19" t="s">
        <v>135</v>
      </c>
      <c r="D39" s="19"/>
      <c r="E39" s="2"/>
      <c r="F39" s="21" t="s">
        <v>19</v>
      </c>
      <c r="G39" s="19">
        <v>100</v>
      </c>
      <c r="H39" s="19"/>
    </row>
    <row r="40" spans="1:8" ht="18" x14ac:dyDescent="0.35">
      <c r="A40" s="19"/>
      <c r="B40" s="19"/>
      <c r="C40" s="19" t="s">
        <v>96</v>
      </c>
      <c r="D40" s="22" t="str">
        <f>"+"</f>
        <v>+</v>
      </c>
      <c r="E40" s="19" t="s">
        <v>97</v>
      </c>
      <c r="F40" s="21"/>
      <c r="G40" s="19"/>
      <c r="H40" s="19"/>
    </row>
    <row r="41" spans="1:8" x14ac:dyDescent="0.3">
      <c r="A41" s="19"/>
      <c r="B41" s="19"/>
      <c r="D41" s="19"/>
      <c r="E41" s="2"/>
      <c r="F41" s="21"/>
      <c r="G41" s="19"/>
      <c r="H41" s="19"/>
    </row>
    <row r="42" spans="1:8" ht="21" x14ac:dyDescent="0.4">
      <c r="A42" s="19"/>
      <c r="C42" s="140" t="s">
        <v>99</v>
      </c>
      <c r="D42" s="140"/>
      <c r="E42" s="140"/>
      <c r="F42" s="13"/>
      <c r="G42" s="19"/>
      <c r="H42" s="19"/>
    </row>
    <row r="43" spans="1:8" x14ac:dyDescent="0.3">
      <c r="A43" s="19"/>
      <c r="B43" s="19" t="s">
        <v>136</v>
      </c>
      <c r="D43" s="19"/>
      <c r="E43" s="2"/>
      <c r="F43" s="21" t="s">
        <v>19</v>
      </c>
      <c r="G43" s="19">
        <v>100</v>
      </c>
      <c r="H43" s="19"/>
    </row>
    <row r="44" spans="1:8" ht="18" x14ac:dyDescent="0.35">
      <c r="A44" s="19"/>
      <c r="B44" s="19"/>
      <c r="C44" s="19" t="s">
        <v>98</v>
      </c>
      <c r="D44" s="22" t="str">
        <f>"+"</f>
        <v>+</v>
      </c>
      <c r="E44" s="19" t="s">
        <v>99</v>
      </c>
      <c r="F44" s="21"/>
      <c r="G44" s="19"/>
      <c r="H44" s="19"/>
    </row>
    <row r="45" spans="1:8" ht="18" x14ac:dyDescent="0.35">
      <c r="A45" s="19"/>
      <c r="B45" s="19"/>
      <c r="C45" s="19"/>
      <c r="D45" s="22"/>
      <c r="E45" s="19"/>
      <c r="F45" s="21"/>
      <c r="G45" s="19"/>
      <c r="H45" s="19"/>
    </row>
    <row r="46" spans="1:8" x14ac:dyDescent="0.3">
      <c r="A46" s="139" t="s">
        <v>5</v>
      </c>
      <c r="B46" s="139"/>
      <c r="C46" s="139"/>
      <c r="D46" s="139"/>
      <c r="E46" s="139"/>
      <c r="F46" s="139"/>
      <c r="G46" s="139"/>
      <c r="H46" s="139"/>
    </row>
    <row r="48" spans="1:8" ht="14.4" customHeight="1" x14ac:dyDescent="0.3">
      <c r="A48" s="148" t="s">
        <v>109</v>
      </c>
      <c r="B48" s="4" t="s">
        <v>94</v>
      </c>
      <c r="C48" s="155" t="s">
        <v>111</v>
      </c>
      <c r="D48" s="155"/>
      <c r="E48" s="155"/>
      <c r="F48" s="155"/>
      <c r="G48" s="155"/>
      <c r="H48" s="155"/>
    </row>
    <row r="49" spans="1:8" x14ac:dyDescent="0.3">
      <c r="A49" s="148"/>
      <c r="B49" s="4" t="s">
        <v>95</v>
      </c>
      <c r="C49" s="155" t="s">
        <v>112</v>
      </c>
      <c r="D49" s="155"/>
      <c r="E49" s="155"/>
      <c r="F49" s="155"/>
      <c r="G49" s="155"/>
      <c r="H49" s="155"/>
    </row>
    <row r="50" spans="1:8" x14ac:dyDescent="0.3">
      <c r="A50" s="148"/>
      <c r="B50" s="4" t="s">
        <v>96</v>
      </c>
      <c r="C50" s="155" t="s">
        <v>113</v>
      </c>
      <c r="D50" s="155"/>
      <c r="E50" s="155"/>
      <c r="F50" s="155"/>
      <c r="G50" s="155"/>
      <c r="H50" s="155"/>
    </row>
    <row r="51" spans="1:8" x14ac:dyDescent="0.3">
      <c r="A51" s="148"/>
      <c r="B51" s="4" t="s">
        <v>97</v>
      </c>
      <c r="C51" s="155" t="s">
        <v>114</v>
      </c>
      <c r="D51" s="155"/>
      <c r="E51" s="155"/>
      <c r="F51" s="155"/>
      <c r="G51" s="155"/>
      <c r="H51" s="155"/>
    </row>
    <row r="52" spans="1:8" x14ac:dyDescent="0.3">
      <c r="A52" s="148"/>
      <c r="B52" s="4" t="s">
        <v>98</v>
      </c>
      <c r="C52" s="155" t="s">
        <v>115</v>
      </c>
      <c r="D52" s="155"/>
      <c r="E52" s="155"/>
      <c r="F52" s="155"/>
      <c r="G52" s="155"/>
      <c r="H52" s="155"/>
    </row>
    <row r="53" spans="1:8" x14ac:dyDescent="0.3">
      <c r="A53" s="148"/>
      <c r="B53" s="4" t="s">
        <v>99</v>
      </c>
      <c r="C53" s="155" t="s">
        <v>116</v>
      </c>
      <c r="D53" s="155"/>
      <c r="E53" s="155"/>
      <c r="F53" s="155"/>
      <c r="G53" s="155"/>
      <c r="H53" s="155"/>
    </row>
    <row r="54" spans="1:8" x14ac:dyDescent="0.3">
      <c r="A54" s="148"/>
      <c r="B54" s="4" t="s">
        <v>100</v>
      </c>
      <c r="C54" s="141" t="s">
        <v>117</v>
      </c>
      <c r="D54" s="141"/>
      <c r="E54" s="141"/>
      <c r="F54" s="141"/>
      <c r="G54" s="141"/>
      <c r="H54" s="141"/>
    </row>
    <row r="55" spans="1:8" x14ac:dyDescent="0.3">
      <c r="A55" s="148"/>
      <c r="B55" s="4" t="s">
        <v>101</v>
      </c>
      <c r="C55" s="141" t="s">
        <v>118</v>
      </c>
      <c r="D55" s="141"/>
      <c r="E55" s="141"/>
      <c r="F55" s="141"/>
      <c r="G55" s="141"/>
      <c r="H55" s="141"/>
    </row>
    <row r="56" spans="1:8" ht="28.2" customHeight="1" x14ac:dyDescent="0.3">
      <c r="A56" s="148"/>
      <c r="B56" s="4" t="s">
        <v>102</v>
      </c>
      <c r="C56" s="141" t="s">
        <v>119</v>
      </c>
      <c r="D56" s="141"/>
      <c r="E56" s="141"/>
      <c r="F56" s="141"/>
      <c r="G56" s="141"/>
      <c r="H56" s="141"/>
    </row>
    <row r="57" spans="1:8" ht="30.6" customHeight="1" x14ac:dyDescent="0.3">
      <c r="A57" s="148"/>
      <c r="B57" s="4" t="s">
        <v>103</v>
      </c>
      <c r="C57" s="141" t="s">
        <v>120</v>
      </c>
      <c r="D57" s="141"/>
      <c r="E57" s="141"/>
      <c r="F57" s="141"/>
      <c r="G57" s="141"/>
      <c r="H57" s="141"/>
    </row>
    <row r="58" spans="1:8" ht="28.2" customHeight="1" x14ac:dyDescent="0.3">
      <c r="A58" s="148"/>
      <c r="B58" s="4" t="s">
        <v>127</v>
      </c>
      <c r="C58" s="141" t="s">
        <v>121</v>
      </c>
      <c r="D58" s="141"/>
      <c r="E58" s="141"/>
      <c r="F58" s="141"/>
      <c r="G58" s="141"/>
      <c r="H58" s="141"/>
    </row>
    <row r="59" spans="1:8" ht="31.2" customHeight="1" x14ac:dyDescent="0.3">
      <c r="A59" s="148"/>
      <c r="B59" s="4" t="s">
        <v>104</v>
      </c>
      <c r="C59" s="141" t="s">
        <v>122</v>
      </c>
      <c r="D59" s="141"/>
      <c r="E59" s="141"/>
      <c r="F59" s="141"/>
      <c r="G59" s="141"/>
      <c r="H59" s="141"/>
    </row>
    <row r="60" spans="1:8" ht="32.4" customHeight="1" x14ac:dyDescent="0.3">
      <c r="A60" s="148"/>
      <c r="B60" s="4" t="s">
        <v>105</v>
      </c>
      <c r="C60" s="141" t="s">
        <v>123</v>
      </c>
      <c r="D60" s="141"/>
      <c r="E60" s="141"/>
      <c r="F60" s="141"/>
      <c r="G60" s="141"/>
      <c r="H60" s="141"/>
    </row>
    <row r="61" spans="1:8" ht="32.4" customHeight="1" x14ac:dyDescent="0.3">
      <c r="A61" s="148"/>
      <c r="B61" s="4" t="s">
        <v>106</v>
      </c>
      <c r="C61" s="141" t="s">
        <v>124</v>
      </c>
      <c r="D61" s="141"/>
      <c r="E61" s="141"/>
      <c r="F61" s="141"/>
      <c r="G61" s="141"/>
      <c r="H61" s="141"/>
    </row>
    <row r="62" spans="1:8" ht="27.6" customHeight="1" x14ac:dyDescent="0.3">
      <c r="A62" s="148"/>
      <c r="B62" s="4" t="s">
        <v>107</v>
      </c>
      <c r="C62" s="141" t="s">
        <v>125</v>
      </c>
      <c r="D62" s="141"/>
      <c r="E62" s="141"/>
      <c r="F62" s="141"/>
      <c r="G62" s="141"/>
      <c r="H62" s="141"/>
    </row>
    <row r="63" spans="1:8" ht="29.4" customHeight="1" x14ac:dyDescent="0.3">
      <c r="A63" s="148"/>
      <c r="B63" s="4" t="s">
        <v>108</v>
      </c>
      <c r="C63" s="141" t="s">
        <v>126</v>
      </c>
      <c r="D63" s="141"/>
      <c r="E63" s="141"/>
      <c r="F63" s="141"/>
      <c r="G63" s="141"/>
      <c r="H63" s="141"/>
    </row>
    <row r="64" spans="1:8" x14ac:dyDescent="0.3">
      <c r="B64" s="3"/>
    </row>
    <row r="65" spans="1:18" x14ac:dyDescent="0.3">
      <c r="B65" s="3"/>
    </row>
    <row r="66" spans="1:18" x14ac:dyDescent="0.3">
      <c r="A66" s="139" t="s">
        <v>16</v>
      </c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</row>
    <row r="67" spans="1:18" x14ac:dyDescent="0.3">
      <c r="B67" s="3"/>
      <c r="C67" s="12"/>
    </row>
    <row r="68" spans="1:18" x14ac:dyDescent="0.3">
      <c r="A68" s="149" t="s">
        <v>6</v>
      </c>
      <c r="B68" s="149"/>
      <c r="C68" s="23" t="s">
        <v>94</v>
      </c>
      <c r="D68" s="23" t="s">
        <v>95</v>
      </c>
      <c r="E68" s="23" t="s">
        <v>96</v>
      </c>
      <c r="F68" s="23" t="s">
        <v>97</v>
      </c>
      <c r="G68" s="23" t="s">
        <v>98</v>
      </c>
      <c r="H68" s="23" t="s">
        <v>99</v>
      </c>
      <c r="I68" s="23" t="s">
        <v>100</v>
      </c>
      <c r="J68" s="23" t="s">
        <v>138</v>
      </c>
      <c r="K68" s="23" t="s">
        <v>102</v>
      </c>
      <c r="L68" s="23" t="s">
        <v>103</v>
      </c>
      <c r="M68" s="23" t="s">
        <v>137</v>
      </c>
      <c r="N68" s="23" t="s">
        <v>104</v>
      </c>
      <c r="O68" s="23" t="s">
        <v>105</v>
      </c>
      <c r="P68" s="23" t="s">
        <v>106</v>
      </c>
      <c r="Q68" s="23" t="s">
        <v>107</v>
      </c>
      <c r="R68" s="23" t="s">
        <v>108</v>
      </c>
    </row>
    <row r="69" spans="1:18" x14ac:dyDescent="0.3">
      <c r="A69" s="147" t="s">
        <v>7</v>
      </c>
      <c r="B69" s="147"/>
      <c r="C69" s="32">
        <v>22803</v>
      </c>
      <c r="D69" s="29">
        <v>23623</v>
      </c>
      <c r="E69" s="35">
        <v>10875</v>
      </c>
      <c r="F69" s="48">
        <v>10175</v>
      </c>
      <c r="G69" s="35">
        <v>10047</v>
      </c>
      <c r="H69" s="48">
        <v>8647</v>
      </c>
      <c r="I69" s="38">
        <v>13538</v>
      </c>
      <c r="J69" s="45">
        <v>11256</v>
      </c>
      <c r="K69" s="39">
        <f>(C69/(C69+D69))*100</f>
        <v>49.116874165338388</v>
      </c>
      <c r="L69" s="42">
        <f>(D69/(C69+D69))*100</f>
        <v>50.883125834661612</v>
      </c>
      <c r="M69" s="41">
        <f>((E69)/(E69+F69))*100</f>
        <v>51.662707838479818</v>
      </c>
      <c r="N69" s="42">
        <f>((F69)/(E69+F69))*100</f>
        <v>48.337292161520189</v>
      </c>
      <c r="O69" s="39">
        <f>((G69)/(G69+H69))*100</f>
        <v>53.744516957312506</v>
      </c>
      <c r="P69" s="42">
        <f>((H69)/(G69+H69))*100</f>
        <v>46.255483042687494</v>
      </c>
      <c r="Q69" s="39">
        <f>((I69)/(I69+J69))*100</f>
        <v>54.601919819311128</v>
      </c>
      <c r="R69" s="42">
        <f>((J69)/(I69+J69))*100</f>
        <v>45.398080180688879</v>
      </c>
    </row>
    <row r="70" spans="1:18" x14ac:dyDescent="0.3">
      <c r="A70" s="150" t="s">
        <v>8</v>
      </c>
      <c r="B70" s="150"/>
      <c r="C70" s="31">
        <v>4407</v>
      </c>
      <c r="D70" s="31">
        <v>4621</v>
      </c>
      <c r="E70" s="49">
        <v>1600</v>
      </c>
      <c r="F70" s="49">
        <v>1822</v>
      </c>
      <c r="G70" s="50">
        <v>710</v>
      </c>
      <c r="H70" s="50">
        <v>853</v>
      </c>
      <c r="I70" s="51">
        <v>826</v>
      </c>
      <c r="J70" s="51">
        <v>1088</v>
      </c>
      <c r="K70" s="44">
        <f t="shared" ref="K70:K77" si="0">(C70/(C70+D70))*100</f>
        <v>48.814798404962339</v>
      </c>
      <c r="L70" s="44">
        <f t="shared" ref="L70:L77" si="1">(D70/(C70+D70))*100</f>
        <v>51.185201595037668</v>
      </c>
      <c r="M70" s="52">
        <f t="shared" ref="M70:M77" si="2">((E70)/(E70+F70))*100</f>
        <v>46.756282875511396</v>
      </c>
      <c r="N70" s="44">
        <f t="shared" ref="N70:N77" si="3">((F70)/(E70+F70))*100</f>
        <v>53.243717124488597</v>
      </c>
      <c r="O70" s="44">
        <f>((G70)/(G70+H70))*100</f>
        <v>45.4254638515675</v>
      </c>
      <c r="P70" s="44">
        <f>((H70)/(G70+H70))*100</f>
        <v>54.574536148432507</v>
      </c>
      <c r="Q70" s="44">
        <f t="shared" ref="Q70:Q77" si="4">((I70)/(I70+J70))*100</f>
        <v>43.155694879832815</v>
      </c>
      <c r="R70" s="44">
        <f t="shared" ref="R70:R77" si="5">((J70)/(I70+J70))*100</f>
        <v>56.844305120167192</v>
      </c>
    </row>
    <row r="71" spans="1:18" x14ac:dyDescent="0.3">
      <c r="A71" s="147" t="s">
        <v>9</v>
      </c>
      <c r="B71" s="147"/>
      <c r="C71" s="33">
        <v>978</v>
      </c>
      <c r="D71" s="29">
        <v>1090</v>
      </c>
      <c r="E71" s="36">
        <v>387</v>
      </c>
      <c r="F71" s="46">
        <v>405</v>
      </c>
      <c r="G71" s="36">
        <v>356</v>
      </c>
      <c r="H71" s="46">
        <v>340</v>
      </c>
      <c r="I71" s="38">
        <v>0</v>
      </c>
      <c r="J71" s="45">
        <v>0</v>
      </c>
      <c r="K71" s="39">
        <f t="shared" si="0"/>
        <v>47.292069632495163</v>
      </c>
      <c r="L71" s="42">
        <f t="shared" si="1"/>
        <v>52.707930367504844</v>
      </c>
      <c r="M71" s="41">
        <f t="shared" si="2"/>
        <v>48.863636363636367</v>
      </c>
      <c r="N71" s="42">
        <f t="shared" si="3"/>
        <v>51.136363636363633</v>
      </c>
      <c r="O71" s="39">
        <f t="shared" ref="O71:O77" si="6">((G71)/(G71+H71))*100</f>
        <v>51.149425287356323</v>
      </c>
      <c r="P71" s="42">
        <f t="shared" ref="P71:P77" si="7">((H71)/(G71+H71))*100</f>
        <v>48.850574712643677</v>
      </c>
      <c r="Q71" s="39">
        <v>0</v>
      </c>
      <c r="R71" s="42">
        <v>0</v>
      </c>
    </row>
    <row r="72" spans="1:18" x14ac:dyDescent="0.3">
      <c r="A72" s="150" t="s">
        <v>10</v>
      </c>
      <c r="B72" s="150"/>
      <c r="C72" s="31">
        <v>11522</v>
      </c>
      <c r="D72" s="31">
        <v>12099</v>
      </c>
      <c r="E72" s="49">
        <v>5331</v>
      </c>
      <c r="F72" s="49">
        <v>5293</v>
      </c>
      <c r="G72" s="49">
        <v>3051</v>
      </c>
      <c r="H72" s="49">
        <v>3162</v>
      </c>
      <c r="I72" s="50">
        <v>776</v>
      </c>
      <c r="J72" s="50">
        <v>893</v>
      </c>
      <c r="K72" s="44">
        <f t="shared" si="0"/>
        <v>48.778629185893905</v>
      </c>
      <c r="L72" s="44">
        <f t="shared" si="1"/>
        <v>51.221370814106095</v>
      </c>
      <c r="M72" s="52">
        <f t="shared" si="2"/>
        <v>50.178840361445786</v>
      </c>
      <c r="N72" s="44">
        <f t="shared" si="3"/>
        <v>49.821159638554221</v>
      </c>
      <c r="O72" s="44">
        <f t="shared" si="6"/>
        <v>49.106711733462092</v>
      </c>
      <c r="P72" s="44">
        <f t="shared" si="7"/>
        <v>50.893288266537908</v>
      </c>
      <c r="Q72" s="44">
        <f t="shared" si="4"/>
        <v>46.494907130017978</v>
      </c>
      <c r="R72" s="44">
        <f t="shared" si="5"/>
        <v>53.505092869982029</v>
      </c>
    </row>
    <row r="73" spans="1:18" x14ac:dyDescent="0.3">
      <c r="A73" s="147" t="s">
        <v>11</v>
      </c>
      <c r="B73" s="147"/>
      <c r="C73" s="32">
        <v>6823</v>
      </c>
      <c r="D73" s="29">
        <v>6941</v>
      </c>
      <c r="E73" s="35">
        <v>2806</v>
      </c>
      <c r="F73" s="48">
        <v>2789</v>
      </c>
      <c r="G73" s="35">
        <v>1769</v>
      </c>
      <c r="H73" s="48">
        <v>1659</v>
      </c>
      <c r="I73" s="36">
        <v>747</v>
      </c>
      <c r="J73" s="46">
        <v>620</v>
      </c>
      <c r="K73" s="39">
        <f t="shared" si="0"/>
        <v>49.571345539087474</v>
      </c>
      <c r="L73" s="42">
        <f t="shared" si="1"/>
        <v>50.428654460912526</v>
      </c>
      <c r="M73" s="41">
        <f t="shared" si="2"/>
        <v>50.151921358355679</v>
      </c>
      <c r="N73" s="42">
        <f t="shared" si="3"/>
        <v>49.848078641644328</v>
      </c>
      <c r="O73" s="39">
        <f t="shared" si="6"/>
        <v>51.604434072345398</v>
      </c>
      <c r="P73" s="42">
        <f t="shared" si="7"/>
        <v>48.395565927654609</v>
      </c>
      <c r="Q73" s="39">
        <f t="shared" si="4"/>
        <v>54.645208485735189</v>
      </c>
      <c r="R73" s="42">
        <f t="shared" si="5"/>
        <v>45.354791514264811</v>
      </c>
    </row>
    <row r="74" spans="1:18" x14ac:dyDescent="0.3">
      <c r="A74" s="150" t="s">
        <v>12</v>
      </c>
      <c r="B74" s="150"/>
      <c r="C74" s="31">
        <v>2036</v>
      </c>
      <c r="D74" s="31">
        <v>2005</v>
      </c>
      <c r="E74" s="50">
        <v>795</v>
      </c>
      <c r="F74" s="50">
        <v>855</v>
      </c>
      <c r="G74" s="50">
        <v>360</v>
      </c>
      <c r="H74" s="50">
        <v>484</v>
      </c>
      <c r="I74" s="50">
        <v>40</v>
      </c>
      <c r="J74" s="50">
        <v>19</v>
      </c>
      <c r="K74" s="44">
        <f t="shared" si="0"/>
        <v>50.383568423657508</v>
      </c>
      <c r="L74" s="44">
        <f t="shared" si="1"/>
        <v>49.616431576342492</v>
      </c>
      <c r="M74" s="52">
        <f t="shared" si="2"/>
        <v>48.18181818181818</v>
      </c>
      <c r="N74" s="44">
        <f t="shared" si="3"/>
        <v>51.81818181818182</v>
      </c>
      <c r="O74" s="44">
        <f t="shared" si="6"/>
        <v>42.654028436018962</v>
      </c>
      <c r="P74" s="44">
        <f t="shared" si="7"/>
        <v>57.345971563981045</v>
      </c>
      <c r="Q74" s="44">
        <f t="shared" si="4"/>
        <v>67.796610169491515</v>
      </c>
      <c r="R74" s="44">
        <f t="shared" si="5"/>
        <v>32.20338983050847</v>
      </c>
    </row>
    <row r="75" spans="1:18" x14ac:dyDescent="0.3">
      <c r="A75" s="147" t="s">
        <v>13</v>
      </c>
      <c r="B75" s="147"/>
      <c r="C75" s="32">
        <v>3883</v>
      </c>
      <c r="D75" s="29">
        <v>4041</v>
      </c>
      <c r="E75" s="35">
        <v>1583</v>
      </c>
      <c r="F75" s="48">
        <v>1545</v>
      </c>
      <c r="G75" s="35">
        <v>1282</v>
      </c>
      <c r="H75" s="48">
        <v>1229</v>
      </c>
      <c r="I75" s="36">
        <v>401</v>
      </c>
      <c r="J75" s="46">
        <v>531</v>
      </c>
      <c r="K75" s="39">
        <f t="shared" si="0"/>
        <v>49.003028773346799</v>
      </c>
      <c r="L75" s="42">
        <f t="shared" si="1"/>
        <v>50.996971226653208</v>
      </c>
      <c r="M75" s="41">
        <f t="shared" si="2"/>
        <v>50.607416879795394</v>
      </c>
      <c r="N75" s="42">
        <f t="shared" si="3"/>
        <v>49.392583120204606</v>
      </c>
      <c r="O75" s="39">
        <f t="shared" si="6"/>
        <v>51.055356431700517</v>
      </c>
      <c r="P75" s="42">
        <f t="shared" si="7"/>
        <v>48.944643568299483</v>
      </c>
      <c r="Q75" s="39">
        <f t="shared" si="4"/>
        <v>43.02575107296137</v>
      </c>
      <c r="R75" s="42">
        <f t="shared" si="5"/>
        <v>56.97424892703863</v>
      </c>
    </row>
    <row r="76" spans="1:18" x14ac:dyDescent="0.3">
      <c r="A76" s="151" t="s">
        <v>14</v>
      </c>
      <c r="B76" s="151"/>
      <c r="C76" s="53">
        <f t="shared" ref="C76:J76" si="8">SUM(C69:C75)</f>
        <v>52452</v>
      </c>
      <c r="D76" s="53">
        <f t="shared" si="8"/>
        <v>54420</v>
      </c>
      <c r="E76" s="54">
        <f t="shared" si="8"/>
        <v>23377</v>
      </c>
      <c r="F76" s="54">
        <f t="shared" si="8"/>
        <v>22884</v>
      </c>
      <c r="G76" s="54">
        <f>SUM(G69:G75)</f>
        <v>17575</v>
      </c>
      <c r="H76" s="54">
        <f>SUM(H69:H75)</f>
        <v>16374</v>
      </c>
      <c r="I76" s="54">
        <f t="shared" si="8"/>
        <v>16328</v>
      </c>
      <c r="J76" s="54">
        <f t="shared" si="8"/>
        <v>14407</v>
      </c>
      <c r="K76" s="55">
        <f t="shared" si="0"/>
        <v>49.079272400628788</v>
      </c>
      <c r="L76" s="55">
        <f t="shared" si="1"/>
        <v>50.920727599371205</v>
      </c>
      <c r="M76" s="55">
        <f t="shared" si="2"/>
        <v>50.53284624197488</v>
      </c>
      <c r="N76" s="55">
        <f t="shared" si="3"/>
        <v>49.46715375802512</v>
      </c>
      <c r="O76" s="55">
        <f t="shared" si="6"/>
        <v>51.768829715160983</v>
      </c>
      <c r="P76" s="55">
        <f t="shared" si="7"/>
        <v>48.231170284839024</v>
      </c>
      <c r="Q76" s="55">
        <f t="shared" si="4"/>
        <v>53.125101675614118</v>
      </c>
      <c r="R76" s="55">
        <f t="shared" si="5"/>
        <v>46.874898324385875</v>
      </c>
    </row>
    <row r="77" spans="1:18" x14ac:dyDescent="0.3">
      <c r="A77" s="152" t="s">
        <v>15</v>
      </c>
      <c r="B77" s="152"/>
      <c r="C77" s="34">
        <v>110616</v>
      </c>
      <c r="D77" s="30">
        <v>115031</v>
      </c>
      <c r="E77" s="37">
        <v>48143</v>
      </c>
      <c r="F77" s="47">
        <v>47627</v>
      </c>
      <c r="G77" s="37">
        <v>36356</v>
      </c>
      <c r="H77" s="47">
        <v>33312</v>
      </c>
      <c r="I77" s="37">
        <v>22512</v>
      </c>
      <c r="J77" s="47">
        <v>21395</v>
      </c>
      <c r="K77" s="40">
        <f t="shared" si="0"/>
        <v>49.021702039025556</v>
      </c>
      <c r="L77" s="43">
        <f t="shared" si="1"/>
        <v>50.978297960974437</v>
      </c>
      <c r="M77" s="40">
        <f t="shared" si="2"/>
        <v>50.269395426542765</v>
      </c>
      <c r="N77" s="43">
        <f t="shared" si="3"/>
        <v>49.730604573457242</v>
      </c>
      <c r="O77" s="40">
        <f t="shared" si="6"/>
        <v>52.184647183785962</v>
      </c>
      <c r="P77" s="43">
        <f t="shared" si="7"/>
        <v>47.815352816214045</v>
      </c>
      <c r="Q77" s="40">
        <f t="shared" si="4"/>
        <v>51.272006741521857</v>
      </c>
      <c r="R77" s="43">
        <f t="shared" si="5"/>
        <v>48.727993258478151</v>
      </c>
    </row>
    <row r="79" spans="1:18" x14ac:dyDescent="0.3">
      <c r="A79" s="139" t="s">
        <v>18</v>
      </c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</row>
  </sheetData>
  <mergeCells count="49">
    <mergeCell ref="A79:R79"/>
    <mergeCell ref="A66:R66"/>
    <mergeCell ref="C38:E38"/>
    <mergeCell ref="C42:E42"/>
    <mergeCell ref="C14:E14"/>
    <mergeCell ref="C18:E18"/>
    <mergeCell ref="C22:E22"/>
    <mergeCell ref="C26:E26"/>
    <mergeCell ref="C30:E30"/>
    <mergeCell ref="C34:E34"/>
    <mergeCell ref="C59:H59"/>
    <mergeCell ref="C60:H60"/>
    <mergeCell ref="C61:H61"/>
    <mergeCell ref="C62:H62"/>
    <mergeCell ref="C63:H63"/>
    <mergeCell ref="A48:A63"/>
    <mergeCell ref="A74:B74"/>
    <mergeCell ref="A75:B75"/>
    <mergeCell ref="A76:B76"/>
    <mergeCell ref="A77:B77"/>
    <mergeCell ref="C50:H50"/>
    <mergeCell ref="C51:H51"/>
    <mergeCell ref="C52:H52"/>
    <mergeCell ref="C53:H53"/>
    <mergeCell ref="C54:H54"/>
    <mergeCell ref="A68:B68"/>
    <mergeCell ref="A69:B69"/>
    <mergeCell ref="A70:B70"/>
    <mergeCell ref="A71:B71"/>
    <mergeCell ref="A72:B72"/>
    <mergeCell ref="A73:B73"/>
    <mergeCell ref="C57:H57"/>
    <mergeCell ref="C58:H58"/>
    <mergeCell ref="A8:B8"/>
    <mergeCell ref="C8:H8"/>
    <mergeCell ref="A10:B10"/>
    <mergeCell ref="C10:H10"/>
    <mergeCell ref="A12:H12"/>
    <mergeCell ref="A46:H46"/>
    <mergeCell ref="C48:H48"/>
    <mergeCell ref="C49:H49"/>
    <mergeCell ref="C55:H55"/>
    <mergeCell ref="C56:H56"/>
    <mergeCell ref="A1:B1"/>
    <mergeCell ref="C1:H1"/>
    <mergeCell ref="A2:H2"/>
    <mergeCell ref="A4:B6"/>
    <mergeCell ref="C4:C6"/>
    <mergeCell ref="D4:H6"/>
  </mergeCells>
  <pageMargins left="0.7" right="0.7" top="0.75" bottom="0.75" header="0.3" footer="0.3"/>
  <ignoredErrors>
    <ignoredError sqref="N69 N70:N77 P69:P77 O69:O77 Q69:Q77" 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zoomScale="110" zoomScaleNormal="110" workbookViewId="0">
      <selection activeCell="I55" sqref="I55"/>
    </sheetView>
  </sheetViews>
  <sheetFormatPr baseColWidth="10" defaultRowHeight="14.4" x14ac:dyDescent="0.3"/>
  <sheetData>
    <row r="1" spans="1:8" ht="85.8" customHeight="1" x14ac:dyDescent="0.3">
      <c r="A1" s="140"/>
      <c r="B1" s="140"/>
      <c r="C1" s="138" t="s">
        <v>0</v>
      </c>
      <c r="D1" s="138"/>
      <c r="E1" s="138"/>
      <c r="F1" s="138"/>
      <c r="G1" s="138"/>
      <c r="H1" s="138"/>
    </row>
    <row r="2" spans="1:8" x14ac:dyDescent="0.3">
      <c r="A2" s="139" t="s">
        <v>1</v>
      </c>
      <c r="B2" s="139"/>
      <c r="C2" s="139"/>
      <c r="D2" s="139"/>
      <c r="E2" s="139"/>
      <c r="F2" s="139"/>
      <c r="G2" s="139"/>
      <c r="H2" s="139"/>
    </row>
    <row r="4" spans="1:8" x14ac:dyDescent="0.3">
      <c r="A4" s="143" t="s">
        <v>2</v>
      </c>
      <c r="B4" s="143"/>
      <c r="C4" s="142" t="s">
        <v>20</v>
      </c>
      <c r="D4" s="141" t="s">
        <v>23</v>
      </c>
      <c r="E4" s="141"/>
      <c r="F4" s="141"/>
      <c r="G4" s="141"/>
      <c r="H4" s="141"/>
    </row>
    <row r="5" spans="1:8" x14ac:dyDescent="0.3">
      <c r="A5" s="143"/>
      <c r="B5" s="143"/>
      <c r="C5" s="142"/>
      <c r="D5" s="141"/>
      <c r="E5" s="141"/>
      <c r="F5" s="141"/>
      <c r="G5" s="141"/>
      <c r="H5" s="141"/>
    </row>
    <row r="6" spans="1:8" x14ac:dyDescent="0.3">
      <c r="A6" s="143"/>
      <c r="B6" s="143"/>
      <c r="C6" s="142"/>
      <c r="D6" s="141"/>
      <c r="E6" s="141"/>
      <c r="F6" s="141"/>
      <c r="G6" s="141"/>
      <c r="H6" s="141"/>
    </row>
    <row r="8" spans="1:8" x14ac:dyDescent="0.3">
      <c r="A8" s="144" t="s">
        <v>3</v>
      </c>
      <c r="B8" s="144"/>
      <c r="C8" s="145" t="s">
        <v>168</v>
      </c>
      <c r="D8" s="145"/>
      <c r="E8" s="145"/>
      <c r="F8" s="145"/>
      <c r="G8" s="145"/>
      <c r="H8" s="145"/>
    </row>
    <row r="10" spans="1:8" x14ac:dyDescent="0.3">
      <c r="A10" s="143" t="s">
        <v>4</v>
      </c>
      <c r="B10" s="143"/>
      <c r="C10" s="154" t="s">
        <v>143</v>
      </c>
      <c r="D10" s="154"/>
      <c r="E10" s="154"/>
      <c r="F10" s="154"/>
      <c r="G10" s="154"/>
      <c r="H10" s="154"/>
    </row>
    <row r="12" spans="1:8" x14ac:dyDescent="0.3">
      <c r="A12" s="139" t="s">
        <v>17</v>
      </c>
      <c r="B12" s="139"/>
      <c r="C12" s="139"/>
      <c r="D12" s="139"/>
      <c r="E12" s="139"/>
      <c r="F12" s="139"/>
      <c r="G12" s="139"/>
      <c r="H12" s="139"/>
    </row>
    <row r="13" spans="1:8" x14ac:dyDescent="0.3">
      <c r="A13" s="19"/>
      <c r="B13" s="19"/>
      <c r="C13" s="19"/>
      <c r="D13" s="19"/>
      <c r="E13" s="19"/>
      <c r="F13" s="19"/>
      <c r="G13" s="19"/>
      <c r="H13" s="19"/>
    </row>
    <row r="14" spans="1:8" ht="21" x14ac:dyDescent="0.4">
      <c r="A14" s="19"/>
      <c r="C14" s="140" t="s">
        <v>145</v>
      </c>
      <c r="D14" s="140"/>
      <c r="E14" s="140"/>
      <c r="F14" s="13"/>
      <c r="G14" s="19"/>
      <c r="H14" s="19"/>
    </row>
    <row r="15" spans="1:8" x14ac:dyDescent="0.3">
      <c r="A15" s="19"/>
      <c r="B15" s="19" t="s">
        <v>144</v>
      </c>
      <c r="D15" s="19"/>
      <c r="E15" s="2"/>
      <c r="F15" s="21" t="s">
        <v>19</v>
      </c>
      <c r="G15" s="19">
        <v>100</v>
      </c>
      <c r="H15" s="19"/>
    </row>
    <row r="16" spans="1:8" ht="18" customHeight="1" x14ac:dyDescent="0.3">
      <c r="A16" s="19"/>
      <c r="B16" s="19"/>
      <c r="C16" s="140" t="s">
        <v>146</v>
      </c>
      <c r="D16" s="140"/>
      <c r="E16" s="140"/>
      <c r="F16" s="21"/>
      <c r="G16" s="19"/>
      <c r="H16" s="19"/>
    </row>
    <row r="17" spans="1:18" x14ac:dyDescent="0.3">
      <c r="A17" s="19"/>
      <c r="B17" s="19"/>
      <c r="D17" s="19"/>
      <c r="E17" s="2"/>
      <c r="F17" s="21"/>
      <c r="G17" s="19"/>
      <c r="H17" s="19"/>
    </row>
    <row r="18" spans="1:18" x14ac:dyDescent="0.3">
      <c r="A18" s="139" t="s">
        <v>5</v>
      </c>
      <c r="B18" s="139"/>
      <c r="C18" s="139"/>
      <c r="D18" s="139"/>
      <c r="E18" s="139"/>
      <c r="F18" s="139"/>
      <c r="G18" s="139"/>
      <c r="H18" s="139"/>
    </row>
    <row r="20" spans="1:18" ht="28.2" customHeight="1" x14ac:dyDescent="0.3">
      <c r="A20" s="148" t="s">
        <v>147</v>
      </c>
      <c r="B20" s="4" t="s">
        <v>145</v>
      </c>
      <c r="C20" s="155" t="s">
        <v>150</v>
      </c>
      <c r="D20" s="155"/>
      <c r="E20" s="155"/>
      <c r="F20" s="155"/>
      <c r="G20" s="155"/>
      <c r="H20" s="155"/>
    </row>
    <row r="21" spans="1:18" ht="31.8" customHeight="1" x14ac:dyDescent="0.3">
      <c r="A21" s="148"/>
      <c r="B21" s="4" t="s">
        <v>148</v>
      </c>
      <c r="C21" s="155" t="s">
        <v>151</v>
      </c>
      <c r="D21" s="155"/>
      <c r="E21" s="155"/>
      <c r="F21" s="155"/>
      <c r="G21" s="155"/>
      <c r="H21" s="155"/>
    </row>
    <row r="22" spans="1:18" ht="29.4" customHeight="1" x14ac:dyDescent="0.3">
      <c r="A22" s="148"/>
      <c r="B22" s="4" t="s">
        <v>149</v>
      </c>
      <c r="C22" s="155" t="s">
        <v>152</v>
      </c>
      <c r="D22" s="155"/>
      <c r="E22" s="155"/>
      <c r="F22" s="155"/>
      <c r="G22" s="155"/>
      <c r="H22" s="155"/>
    </row>
    <row r="23" spans="1:18" x14ac:dyDescent="0.3">
      <c r="B23" s="3"/>
    </row>
    <row r="24" spans="1:18" x14ac:dyDescent="0.3">
      <c r="B24" s="3"/>
    </row>
    <row r="25" spans="1:18" x14ac:dyDescent="0.3">
      <c r="A25" s="139" t="s">
        <v>16</v>
      </c>
      <c r="B25" s="139"/>
      <c r="C25" s="139"/>
      <c r="D25" s="139"/>
      <c r="E25" s="139"/>
      <c r="F25" s="139"/>
      <c r="G25" s="139"/>
      <c r="H25" s="139"/>
    </row>
    <row r="26" spans="1:18" x14ac:dyDescent="0.3">
      <c r="B26" s="3"/>
      <c r="C26" s="12"/>
    </row>
    <row r="27" spans="1:18" x14ac:dyDescent="0.3">
      <c r="A27" s="149" t="s">
        <v>6</v>
      </c>
      <c r="B27" s="149"/>
      <c r="C27" s="23" t="s">
        <v>145</v>
      </c>
      <c r="D27" s="23" t="s">
        <v>148</v>
      </c>
      <c r="E27" s="23" t="s">
        <v>149</v>
      </c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</row>
    <row r="28" spans="1:18" x14ac:dyDescent="0.3">
      <c r="A28" s="147" t="s">
        <v>7</v>
      </c>
      <c r="B28" s="147"/>
      <c r="C28" s="59">
        <v>1</v>
      </c>
      <c r="D28" s="60">
        <v>11</v>
      </c>
      <c r="E28" s="64">
        <f>(C28/D28)*100</f>
        <v>9.0909090909090917</v>
      </c>
      <c r="F28" s="24"/>
      <c r="G28" s="24"/>
      <c r="H28" s="24"/>
      <c r="I28" s="25"/>
      <c r="J28" s="25"/>
      <c r="K28" s="26"/>
      <c r="L28" s="26"/>
      <c r="M28" s="27"/>
      <c r="N28" s="26"/>
      <c r="O28" s="26"/>
      <c r="P28" s="26"/>
      <c r="Q28" s="26"/>
      <c r="R28" s="26"/>
    </row>
    <row r="29" spans="1:18" x14ac:dyDescent="0.3">
      <c r="A29" s="150" t="s">
        <v>8</v>
      </c>
      <c r="B29" s="150"/>
      <c r="C29" s="61">
        <v>5</v>
      </c>
      <c r="D29" s="61">
        <v>12</v>
      </c>
      <c r="E29" s="65">
        <f t="shared" ref="E29:E36" si="0">(C29/D29)*100</f>
        <v>41.666666666666671</v>
      </c>
      <c r="F29" s="24"/>
      <c r="G29" s="28"/>
      <c r="H29" s="28"/>
      <c r="I29" s="25"/>
      <c r="J29" s="25"/>
      <c r="K29" s="26"/>
      <c r="L29" s="26"/>
      <c r="M29" s="27"/>
      <c r="N29" s="26"/>
      <c r="O29" s="26"/>
      <c r="P29" s="26"/>
      <c r="Q29" s="26"/>
      <c r="R29" s="26"/>
    </row>
    <row r="30" spans="1:18" x14ac:dyDescent="0.3">
      <c r="A30" s="147" t="s">
        <v>9</v>
      </c>
      <c r="B30" s="147"/>
      <c r="C30" s="62">
        <v>1</v>
      </c>
      <c r="D30" s="60">
        <v>8</v>
      </c>
      <c r="E30" s="64">
        <f t="shared" si="0"/>
        <v>12.5</v>
      </c>
      <c r="F30" s="28"/>
      <c r="G30" s="28"/>
      <c r="H30" s="28"/>
      <c r="I30" s="25"/>
      <c r="J30" s="25"/>
      <c r="K30" s="26"/>
      <c r="L30" s="26"/>
      <c r="M30" s="27"/>
      <c r="N30" s="26"/>
      <c r="O30" s="26"/>
      <c r="P30" s="26"/>
      <c r="Q30" s="26"/>
      <c r="R30" s="26"/>
    </row>
    <row r="31" spans="1:18" x14ac:dyDescent="0.3">
      <c r="A31" s="150" t="s">
        <v>10</v>
      </c>
      <c r="B31" s="150"/>
      <c r="C31" s="61">
        <v>1</v>
      </c>
      <c r="D31" s="61">
        <v>12</v>
      </c>
      <c r="E31" s="65">
        <f t="shared" si="0"/>
        <v>8.3333333333333321</v>
      </c>
      <c r="F31" s="24"/>
      <c r="G31" s="24"/>
      <c r="H31" s="24"/>
      <c r="I31" s="28"/>
      <c r="J31" s="28"/>
      <c r="K31" s="26"/>
      <c r="L31" s="26"/>
      <c r="M31" s="27"/>
      <c r="N31" s="26"/>
      <c r="O31" s="26"/>
      <c r="P31" s="26"/>
      <c r="Q31" s="26"/>
      <c r="R31" s="26"/>
    </row>
    <row r="32" spans="1:18" x14ac:dyDescent="0.3">
      <c r="A32" s="147" t="s">
        <v>11</v>
      </c>
      <c r="B32" s="147"/>
      <c r="C32" s="59">
        <v>3</v>
      </c>
      <c r="D32" s="60">
        <v>16</v>
      </c>
      <c r="E32" s="64">
        <f t="shared" si="0"/>
        <v>18.75</v>
      </c>
      <c r="F32" s="24"/>
      <c r="G32" s="24"/>
      <c r="H32" s="24"/>
      <c r="I32" s="28"/>
      <c r="J32" s="28"/>
      <c r="K32" s="26"/>
      <c r="L32" s="26"/>
      <c r="M32" s="27"/>
      <c r="N32" s="26"/>
      <c r="O32" s="26"/>
      <c r="P32" s="26"/>
      <c r="Q32" s="26"/>
      <c r="R32" s="26"/>
    </row>
    <row r="33" spans="1:18" x14ac:dyDescent="0.3">
      <c r="A33" s="150" t="s">
        <v>12</v>
      </c>
      <c r="B33" s="150"/>
      <c r="C33" s="61">
        <v>8</v>
      </c>
      <c r="D33" s="61">
        <v>25</v>
      </c>
      <c r="E33" s="65">
        <f t="shared" si="0"/>
        <v>32</v>
      </c>
      <c r="F33" s="28"/>
      <c r="G33" s="28"/>
      <c r="H33" s="28"/>
      <c r="I33" s="28"/>
      <c r="J33" s="28"/>
      <c r="K33" s="26"/>
      <c r="L33" s="26"/>
      <c r="M33" s="27"/>
      <c r="N33" s="26"/>
      <c r="O33" s="26"/>
      <c r="P33" s="26"/>
      <c r="Q33" s="26"/>
      <c r="R33" s="26"/>
    </row>
    <row r="34" spans="1:18" x14ac:dyDescent="0.3">
      <c r="A34" s="147" t="s">
        <v>13</v>
      </c>
      <c r="B34" s="147"/>
      <c r="C34" s="59">
        <v>2</v>
      </c>
      <c r="D34" s="60">
        <v>7</v>
      </c>
      <c r="E34" s="64">
        <f t="shared" si="0"/>
        <v>28.571428571428569</v>
      </c>
      <c r="F34" s="24"/>
      <c r="G34" s="24"/>
      <c r="H34" s="24"/>
      <c r="I34" s="28"/>
      <c r="J34" s="28"/>
      <c r="K34" s="26"/>
      <c r="L34" s="26"/>
      <c r="M34" s="27"/>
      <c r="N34" s="26"/>
      <c r="O34" s="26"/>
      <c r="P34" s="26"/>
      <c r="Q34" s="26"/>
      <c r="R34" s="26"/>
    </row>
    <row r="35" spans="1:18" x14ac:dyDescent="0.3">
      <c r="A35" s="151" t="s">
        <v>14</v>
      </c>
      <c r="B35" s="151"/>
      <c r="C35" s="63">
        <v>21</v>
      </c>
      <c r="D35" s="63">
        <v>91</v>
      </c>
      <c r="E35" s="77">
        <f t="shared" si="0"/>
        <v>23.076923076923077</v>
      </c>
      <c r="F35" s="57"/>
      <c r="G35" s="57"/>
      <c r="H35" s="57"/>
      <c r="I35" s="57"/>
      <c r="J35" s="57"/>
      <c r="K35" s="58"/>
      <c r="L35" s="58"/>
      <c r="M35" s="58"/>
      <c r="N35" s="58"/>
      <c r="O35" s="58"/>
      <c r="P35" s="58"/>
      <c r="Q35" s="58"/>
      <c r="R35" s="58"/>
    </row>
    <row r="36" spans="1:18" x14ac:dyDescent="0.3">
      <c r="A36" s="152" t="s">
        <v>15</v>
      </c>
      <c r="B36" s="152"/>
      <c r="C36" s="74">
        <v>0</v>
      </c>
      <c r="D36" s="75">
        <v>0</v>
      </c>
      <c r="E36" s="76" t="e">
        <f t="shared" si="0"/>
        <v>#DIV/0!</v>
      </c>
      <c r="F36" s="57"/>
      <c r="G36" s="57"/>
      <c r="H36" s="57"/>
      <c r="I36" s="57"/>
      <c r="J36" s="57"/>
      <c r="K36" s="58"/>
      <c r="L36" s="58"/>
      <c r="M36" s="58"/>
      <c r="N36" s="58"/>
      <c r="O36" s="58"/>
      <c r="P36" s="58"/>
      <c r="Q36" s="58"/>
      <c r="R36" s="58"/>
    </row>
    <row r="38" spans="1:18" x14ac:dyDescent="0.3">
      <c r="A38" s="139" t="s">
        <v>18</v>
      </c>
      <c r="B38" s="139"/>
      <c r="C38" s="139"/>
      <c r="D38" s="139"/>
      <c r="E38" s="139"/>
      <c r="F38" s="139"/>
      <c r="G38" s="139"/>
      <c r="H38" s="139"/>
      <c r="I38" s="11"/>
      <c r="J38" s="11"/>
      <c r="K38" s="11"/>
      <c r="L38" s="11"/>
      <c r="M38" s="11"/>
      <c r="N38" s="11"/>
      <c r="O38" s="11"/>
      <c r="P38" s="11"/>
      <c r="Q38" s="11"/>
      <c r="R38" s="11"/>
    </row>
  </sheetData>
  <mergeCells count="30">
    <mergeCell ref="A25:H25"/>
    <mergeCell ref="A27:B27"/>
    <mergeCell ref="A28:B28"/>
    <mergeCell ref="A18:H18"/>
    <mergeCell ref="A20:A22"/>
    <mergeCell ref="C20:H20"/>
    <mergeCell ref="C21:H21"/>
    <mergeCell ref="C22:H22"/>
    <mergeCell ref="A38:H38"/>
    <mergeCell ref="A29:B29"/>
    <mergeCell ref="A30:B30"/>
    <mergeCell ref="A31:B31"/>
    <mergeCell ref="A32:B32"/>
    <mergeCell ref="A33:B33"/>
    <mergeCell ref="A34:B34"/>
    <mergeCell ref="A36:B36"/>
    <mergeCell ref="A35:B35"/>
    <mergeCell ref="A1:B1"/>
    <mergeCell ref="C1:H1"/>
    <mergeCell ref="A2:H2"/>
    <mergeCell ref="A4:B6"/>
    <mergeCell ref="C4:C6"/>
    <mergeCell ref="D4:H6"/>
    <mergeCell ref="C16:E16"/>
    <mergeCell ref="C14:E14"/>
    <mergeCell ref="A8:B8"/>
    <mergeCell ref="C8:H8"/>
    <mergeCell ref="A10:B10"/>
    <mergeCell ref="C10:H10"/>
    <mergeCell ref="A12:H12"/>
  </mergeCells>
  <pageMargins left="0.7" right="0.7" top="0.75" bottom="0.75" header="0.3" footer="0.3"/>
  <ignoredErrors>
    <ignoredError sqref="E36" evalError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110" zoomScaleNormal="110" workbookViewId="0">
      <selection activeCell="F63" sqref="F63"/>
    </sheetView>
  </sheetViews>
  <sheetFormatPr baseColWidth="10" defaultRowHeight="14.4" x14ac:dyDescent="0.3"/>
  <sheetData>
    <row r="1" spans="1:8" ht="85.8" customHeight="1" x14ac:dyDescent="0.3">
      <c r="A1" s="140"/>
      <c r="B1" s="140"/>
      <c r="C1" s="138" t="s">
        <v>0</v>
      </c>
      <c r="D1" s="138"/>
      <c r="E1" s="138"/>
      <c r="F1" s="138"/>
      <c r="G1" s="138"/>
      <c r="H1" s="138"/>
    </row>
    <row r="2" spans="1:8" x14ac:dyDescent="0.3">
      <c r="A2" s="139" t="s">
        <v>1</v>
      </c>
      <c r="B2" s="139"/>
      <c r="C2" s="139"/>
      <c r="D2" s="139"/>
      <c r="E2" s="139"/>
      <c r="F2" s="139"/>
      <c r="G2" s="139"/>
      <c r="H2" s="139"/>
    </row>
    <row r="4" spans="1:8" x14ac:dyDescent="0.3">
      <c r="A4" s="143" t="s">
        <v>2</v>
      </c>
      <c r="B4" s="143"/>
      <c r="C4" s="142" t="s">
        <v>20</v>
      </c>
      <c r="D4" s="141" t="s">
        <v>23</v>
      </c>
      <c r="E4" s="141"/>
      <c r="F4" s="141"/>
      <c r="G4" s="141"/>
      <c r="H4" s="141"/>
    </row>
    <row r="5" spans="1:8" x14ac:dyDescent="0.3">
      <c r="A5" s="143"/>
      <c r="B5" s="143"/>
      <c r="C5" s="142"/>
      <c r="D5" s="141"/>
      <c r="E5" s="141"/>
      <c r="F5" s="141"/>
      <c r="G5" s="141"/>
      <c r="H5" s="141"/>
    </row>
    <row r="6" spans="1:8" x14ac:dyDescent="0.3">
      <c r="A6" s="143"/>
      <c r="B6" s="143"/>
      <c r="C6" s="142"/>
      <c r="D6" s="141"/>
      <c r="E6" s="141"/>
      <c r="F6" s="141"/>
      <c r="G6" s="141"/>
      <c r="H6" s="141"/>
    </row>
    <row r="8" spans="1:8" x14ac:dyDescent="0.3">
      <c r="A8" s="144" t="s">
        <v>3</v>
      </c>
      <c r="B8" s="144"/>
      <c r="C8" s="145" t="s">
        <v>164</v>
      </c>
      <c r="D8" s="145"/>
      <c r="E8" s="145"/>
      <c r="F8" s="145"/>
      <c r="G8" s="145"/>
      <c r="H8" s="145"/>
    </row>
    <row r="10" spans="1:8" ht="29.4" customHeight="1" x14ac:dyDescent="0.3">
      <c r="A10" s="143" t="s">
        <v>4</v>
      </c>
      <c r="B10" s="143"/>
      <c r="C10" s="157" t="s">
        <v>153</v>
      </c>
      <c r="D10" s="157"/>
      <c r="E10" s="157"/>
      <c r="F10" s="157"/>
      <c r="G10" s="157"/>
      <c r="H10" s="157"/>
    </row>
    <row r="12" spans="1:8" x14ac:dyDescent="0.3">
      <c r="A12" s="139" t="s">
        <v>17</v>
      </c>
      <c r="B12" s="139"/>
      <c r="C12" s="139"/>
      <c r="D12" s="139"/>
      <c r="E12" s="139"/>
      <c r="F12" s="139"/>
      <c r="G12" s="139"/>
      <c r="H12" s="139"/>
    </row>
    <row r="13" spans="1:8" x14ac:dyDescent="0.3">
      <c r="A13" s="20"/>
      <c r="B13" s="20"/>
      <c r="C13" s="20"/>
      <c r="D13" s="20"/>
      <c r="E13" s="20"/>
      <c r="F13" s="20"/>
      <c r="G13" s="20"/>
      <c r="H13" s="20"/>
    </row>
    <row r="14" spans="1:8" ht="15" customHeight="1" x14ac:dyDescent="0.3">
      <c r="A14" s="20"/>
      <c r="B14" s="20" t="s">
        <v>154</v>
      </c>
      <c r="C14" s="68" t="s">
        <v>155</v>
      </c>
      <c r="D14" s="21" t="str">
        <f>"/"</f>
        <v>/</v>
      </c>
      <c r="E14" s="68" t="s">
        <v>156</v>
      </c>
      <c r="F14" s="21" t="str">
        <f>"/"</f>
        <v>/</v>
      </c>
      <c r="G14" s="68" t="s">
        <v>157</v>
      </c>
      <c r="H14" s="20"/>
    </row>
    <row r="15" spans="1:8" x14ac:dyDescent="0.3">
      <c r="A15" s="20"/>
      <c r="C15" s="68"/>
      <c r="D15" s="68"/>
      <c r="E15" s="68"/>
      <c r="F15" s="69"/>
      <c r="G15" s="68"/>
      <c r="H15" s="20"/>
    </row>
    <row r="16" spans="1:8" x14ac:dyDescent="0.3">
      <c r="A16" s="20"/>
      <c r="B16" s="20" t="s">
        <v>154</v>
      </c>
      <c r="C16" s="68" t="s">
        <v>158</v>
      </c>
      <c r="D16" s="68"/>
      <c r="E16" s="68"/>
      <c r="F16" s="69"/>
      <c r="G16" s="68"/>
      <c r="H16" s="20"/>
    </row>
    <row r="17" spans="1:9" x14ac:dyDescent="0.3">
      <c r="A17" s="20"/>
      <c r="B17" s="20"/>
      <c r="C17" s="68"/>
      <c r="D17" s="68"/>
      <c r="E17" s="68"/>
      <c r="F17" s="69"/>
      <c r="G17" s="68"/>
      <c r="H17" s="20"/>
    </row>
    <row r="18" spans="1:9" x14ac:dyDescent="0.3">
      <c r="A18" s="139" t="s">
        <v>5</v>
      </c>
      <c r="B18" s="139"/>
      <c r="C18" s="139"/>
      <c r="D18" s="139"/>
      <c r="E18" s="139"/>
      <c r="F18" s="139"/>
      <c r="G18" s="139"/>
      <c r="H18" s="139"/>
    </row>
    <row r="20" spans="1:9" ht="40.799999999999997" customHeight="1" x14ac:dyDescent="0.3">
      <c r="A20" s="148" t="s">
        <v>162</v>
      </c>
      <c r="B20" s="4" t="s">
        <v>158</v>
      </c>
      <c r="C20" s="155" t="s">
        <v>161</v>
      </c>
      <c r="D20" s="155"/>
      <c r="E20" s="155"/>
      <c r="F20" s="155"/>
      <c r="G20" s="155"/>
      <c r="H20" s="155"/>
    </row>
    <row r="21" spans="1:9" ht="40.799999999999997" customHeight="1" x14ac:dyDescent="0.3">
      <c r="A21" s="148"/>
      <c r="B21" s="4" t="s">
        <v>159</v>
      </c>
      <c r="C21" s="155" t="s">
        <v>160</v>
      </c>
      <c r="D21" s="155"/>
      <c r="E21" s="155"/>
      <c r="F21" s="155"/>
      <c r="G21" s="155"/>
      <c r="H21" s="155"/>
    </row>
    <row r="22" spans="1:9" x14ac:dyDescent="0.3">
      <c r="B22" s="3"/>
    </row>
    <row r="23" spans="1:9" x14ac:dyDescent="0.3">
      <c r="B23" s="3"/>
    </row>
    <row r="24" spans="1:9" x14ac:dyDescent="0.3">
      <c r="A24" s="139" t="s">
        <v>16</v>
      </c>
      <c r="B24" s="139"/>
      <c r="C24" s="139"/>
      <c r="D24" s="139"/>
      <c r="E24" s="139"/>
      <c r="F24" s="139"/>
      <c r="G24" s="139"/>
      <c r="H24" s="139"/>
    </row>
    <row r="25" spans="1:9" x14ac:dyDescent="0.3">
      <c r="B25" s="3"/>
      <c r="C25" s="12"/>
    </row>
    <row r="26" spans="1:9" x14ac:dyDescent="0.3">
      <c r="A26" s="149" t="s">
        <v>6</v>
      </c>
      <c r="B26" s="149"/>
      <c r="C26" s="23" t="s">
        <v>163</v>
      </c>
      <c r="D26" s="23" t="s">
        <v>159</v>
      </c>
      <c r="E26" s="56"/>
      <c r="F26" s="56"/>
      <c r="G26" s="56"/>
      <c r="H26" s="56"/>
      <c r="I26" s="56"/>
    </row>
    <row r="27" spans="1:9" x14ac:dyDescent="0.3">
      <c r="A27" s="147" t="s">
        <v>7</v>
      </c>
      <c r="B27" s="147"/>
      <c r="C27" s="59">
        <v>250</v>
      </c>
      <c r="D27" s="60">
        <f t="shared" ref="D27:D35" si="0">C27</f>
        <v>250</v>
      </c>
      <c r="E27" s="70"/>
      <c r="F27" s="24"/>
      <c r="G27" s="24"/>
      <c r="H27" s="24"/>
      <c r="I27" s="25"/>
    </row>
    <row r="28" spans="1:9" x14ac:dyDescent="0.3">
      <c r="A28" s="150" t="s">
        <v>8</v>
      </c>
      <c r="B28" s="150"/>
      <c r="C28" s="61">
        <v>275</v>
      </c>
      <c r="D28" s="61">
        <f t="shared" si="0"/>
        <v>275</v>
      </c>
      <c r="E28" s="70"/>
      <c r="F28" s="24"/>
      <c r="G28" s="28"/>
      <c r="H28" s="28"/>
      <c r="I28" s="25"/>
    </row>
    <row r="29" spans="1:9" x14ac:dyDescent="0.3">
      <c r="A29" s="147" t="s">
        <v>9</v>
      </c>
      <c r="B29" s="147"/>
      <c r="C29" s="62">
        <v>150</v>
      </c>
      <c r="D29" s="60">
        <f t="shared" si="0"/>
        <v>150</v>
      </c>
      <c r="E29" s="70"/>
      <c r="F29" s="28"/>
      <c r="G29" s="28"/>
      <c r="H29" s="28"/>
      <c r="I29" s="25"/>
    </row>
    <row r="30" spans="1:9" x14ac:dyDescent="0.3">
      <c r="A30" s="150" t="s">
        <v>10</v>
      </c>
      <c r="B30" s="150"/>
      <c r="C30" s="61">
        <v>200</v>
      </c>
      <c r="D30" s="61">
        <f t="shared" si="0"/>
        <v>200</v>
      </c>
      <c r="E30" s="70"/>
      <c r="F30" s="24"/>
      <c r="G30" s="24"/>
      <c r="H30" s="24"/>
      <c r="I30" s="28"/>
    </row>
    <row r="31" spans="1:9" x14ac:dyDescent="0.3">
      <c r="A31" s="147" t="s">
        <v>11</v>
      </c>
      <c r="B31" s="147"/>
      <c r="C31" s="59">
        <v>210</v>
      </c>
      <c r="D31" s="60">
        <f t="shared" si="0"/>
        <v>210</v>
      </c>
      <c r="E31" s="70"/>
      <c r="F31" s="24"/>
      <c r="G31" s="24"/>
      <c r="H31" s="24"/>
      <c r="I31" s="28"/>
    </row>
    <row r="32" spans="1:9" x14ac:dyDescent="0.3">
      <c r="A32" s="150" t="s">
        <v>12</v>
      </c>
      <c r="B32" s="150"/>
      <c r="C32" s="61">
        <v>200</v>
      </c>
      <c r="D32" s="61">
        <f t="shared" si="0"/>
        <v>200</v>
      </c>
      <c r="E32" s="70"/>
      <c r="F32" s="28"/>
      <c r="G32" s="28"/>
      <c r="H32" s="28"/>
      <c r="I32" s="28"/>
    </row>
    <row r="33" spans="1:9" x14ac:dyDescent="0.3">
      <c r="A33" s="147" t="s">
        <v>13</v>
      </c>
      <c r="B33" s="147"/>
      <c r="C33" s="59">
        <v>150</v>
      </c>
      <c r="D33" s="60">
        <f t="shared" si="0"/>
        <v>150</v>
      </c>
      <c r="E33" s="70"/>
      <c r="F33" s="24"/>
      <c r="G33" s="24"/>
      <c r="H33" s="24"/>
      <c r="I33" s="28"/>
    </row>
    <row r="34" spans="1:9" x14ac:dyDescent="0.3">
      <c r="A34" s="151" t="s">
        <v>14</v>
      </c>
      <c r="B34" s="151"/>
      <c r="C34" s="63">
        <v>205</v>
      </c>
      <c r="D34" s="63">
        <f t="shared" si="0"/>
        <v>205</v>
      </c>
      <c r="E34" s="58"/>
      <c r="F34" s="57"/>
      <c r="G34" s="57"/>
      <c r="H34" s="57"/>
      <c r="I34" s="57"/>
    </row>
    <row r="35" spans="1:9" x14ac:dyDescent="0.3">
      <c r="A35" s="156" t="s">
        <v>228</v>
      </c>
      <c r="B35" s="156"/>
      <c r="C35" s="85">
        <v>0</v>
      </c>
      <c r="D35" s="86">
        <f t="shared" si="0"/>
        <v>0</v>
      </c>
      <c r="E35" s="58"/>
      <c r="F35" s="57"/>
      <c r="G35" s="57"/>
      <c r="H35" s="57"/>
      <c r="I35" s="57"/>
    </row>
    <row r="36" spans="1:9" x14ac:dyDescent="0.3">
      <c r="A36" s="84"/>
      <c r="B36" s="84"/>
      <c r="C36" s="84"/>
      <c r="D36" s="84"/>
    </row>
    <row r="37" spans="1:9" x14ac:dyDescent="0.3">
      <c r="A37" s="139" t="s">
        <v>18</v>
      </c>
      <c r="B37" s="139"/>
      <c r="C37" s="139"/>
      <c r="D37" s="139"/>
      <c r="E37" s="139"/>
      <c r="F37" s="139"/>
      <c r="G37" s="139"/>
      <c r="H37" s="139"/>
      <c r="I37" s="11"/>
    </row>
  </sheetData>
  <mergeCells count="27">
    <mergeCell ref="A1:B1"/>
    <mergeCell ref="C1:H1"/>
    <mergeCell ref="A2:H2"/>
    <mergeCell ref="A4:B6"/>
    <mergeCell ref="C4:C6"/>
    <mergeCell ref="D4:H6"/>
    <mergeCell ref="A8:B8"/>
    <mergeCell ref="C8:H8"/>
    <mergeCell ref="A10:B10"/>
    <mergeCell ref="C10:H10"/>
    <mergeCell ref="A12:H12"/>
    <mergeCell ref="A30:B30"/>
    <mergeCell ref="A18:H18"/>
    <mergeCell ref="A20:A21"/>
    <mergeCell ref="C20:H20"/>
    <mergeCell ref="C21:H21"/>
    <mergeCell ref="A24:H24"/>
    <mergeCell ref="A26:B26"/>
    <mergeCell ref="A27:B27"/>
    <mergeCell ref="A28:B28"/>
    <mergeCell ref="A29:B29"/>
    <mergeCell ref="A31:B31"/>
    <mergeCell ref="A32:B32"/>
    <mergeCell ref="A33:B33"/>
    <mergeCell ref="A34:B34"/>
    <mergeCell ref="A37:H37"/>
    <mergeCell ref="A35:B35"/>
  </mergeCells>
  <pageMargins left="0.7" right="0.7" top="0.75" bottom="0.75" header="0.3" footer="0.3"/>
  <pageSetup orientation="portrait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zoomScaleNormal="100" workbookViewId="0">
      <selection activeCell="J37" sqref="J37"/>
    </sheetView>
  </sheetViews>
  <sheetFormatPr baseColWidth="10" defaultRowHeight="14.4" x14ac:dyDescent="0.3"/>
  <cols>
    <col min="1" max="1" width="13.33203125" customWidth="1"/>
    <col min="3" max="3" width="13.77734375" customWidth="1"/>
    <col min="8" max="8" width="16.21875" customWidth="1"/>
    <col min="15" max="15" width="13.33203125" customWidth="1"/>
  </cols>
  <sheetData>
    <row r="1" spans="1:8" ht="85.8" customHeight="1" x14ac:dyDescent="0.3">
      <c r="A1" s="140"/>
      <c r="B1" s="140"/>
      <c r="C1" s="138" t="s">
        <v>0</v>
      </c>
      <c r="D1" s="138"/>
      <c r="E1" s="138"/>
      <c r="F1" s="138"/>
      <c r="G1" s="138"/>
      <c r="H1" s="138"/>
    </row>
    <row r="2" spans="1:8" x14ac:dyDescent="0.3">
      <c r="A2" s="139" t="s">
        <v>1</v>
      </c>
      <c r="B2" s="139"/>
      <c r="C2" s="139"/>
      <c r="D2" s="139"/>
      <c r="E2" s="139"/>
      <c r="F2" s="139"/>
      <c r="G2" s="139"/>
      <c r="H2" s="139"/>
    </row>
    <row r="4" spans="1:8" x14ac:dyDescent="0.3">
      <c r="A4" s="143" t="s">
        <v>2</v>
      </c>
      <c r="B4" s="143"/>
      <c r="C4" s="142" t="s">
        <v>20</v>
      </c>
      <c r="D4" s="141" t="s">
        <v>23</v>
      </c>
      <c r="E4" s="141"/>
      <c r="F4" s="141"/>
      <c r="G4" s="141"/>
      <c r="H4" s="141"/>
    </row>
    <row r="5" spans="1:8" x14ac:dyDescent="0.3">
      <c r="A5" s="143"/>
      <c r="B5" s="143"/>
      <c r="C5" s="142"/>
      <c r="D5" s="141"/>
      <c r="E5" s="141"/>
      <c r="F5" s="141"/>
      <c r="G5" s="141"/>
      <c r="H5" s="141"/>
    </row>
    <row r="6" spans="1:8" x14ac:dyDescent="0.3">
      <c r="A6" s="143"/>
      <c r="B6" s="143"/>
      <c r="C6" s="142"/>
      <c r="D6" s="141"/>
      <c r="E6" s="141"/>
      <c r="F6" s="141"/>
      <c r="G6" s="141"/>
      <c r="H6" s="141"/>
    </row>
    <row r="8" spans="1:8" x14ac:dyDescent="0.3">
      <c r="A8" s="144" t="s">
        <v>3</v>
      </c>
      <c r="B8" s="144"/>
      <c r="C8" s="145" t="s">
        <v>165</v>
      </c>
      <c r="D8" s="145"/>
      <c r="E8" s="145"/>
      <c r="F8" s="145"/>
      <c r="G8" s="145"/>
      <c r="H8" s="145"/>
    </row>
    <row r="10" spans="1:8" ht="30.6" customHeight="1" x14ac:dyDescent="0.3">
      <c r="A10" s="143" t="s">
        <v>4</v>
      </c>
      <c r="B10" s="143"/>
      <c r="C10" s="157" t="s">
        <v>166</v>
      </c>
      <c r="D10" s="157"/>
      <c r="E10" s="157"/>
      <c r="F10" s="157"/>
      <c r="G10" s="157"/>
      <c r="H10" s="157"/>
    </row>
    <row r="12" spans="1:8" x14ac:dyDescent="0.3">
      <c r="A12" s="139" t="s">
        <v>17</v>
      </c>
      <c r="B12" s="139"/>
      <c r="C12" s="139"/>
      <c r="D12" s="139"/>
      <c r="E12" s="139"/>
      <c r="F12" s="139"/>
      <c r="G12" s="139"/>
      <c r="H12" s="139"/>
    </row>
    <row r="13" spans="1:8" x14ac:dyDescent="0.3">
      <c r="A13" s="20"/>
      <c r="B13" s="20"/>
      <c r="C13" s="20"/>
      <c r="D13" s="20"/>
      <c r="E13" s="20"/>
      <c r="F13" s="20"/>
      <c r="G13" s="20"/>
      <c r="H13" s="20"/>
    </row>
    <row r="14" spans="1:8" x14ac:dyDescent="0.3">
      <c r="A14" s="20"/>
      <c r="B14" s="68"/>
      <c r="C14" s="68" t="s">
        <v>230</v>
      </c>
      <c r="D14" s="68" t="s">
        <v>231</v>
      </c>
      <c r="E14" s="21"/>
      <c r="F14" s="68"/>
    </row>
    <row r="15" spans="1:8" x14ac:dyDescent="0.3">
      <c r="A15" s="20"/>
      <c r="B15" s="68" t="s">
        <v>229</v>
      </c>
      <c r="C15" s="68"/>
      <c r="D15" s="68"/>
      <c r="E15" s="69"/>
      <c r="F15" s="68"/>
    </row>
    <row r="16" spans="1:8" x14ac:dyDescent="0.3">
      <c r="A16" s="67"/>
      <c r="B16" s="68"/>
      <c r="C16" s="164">
        <v>100</v>
      </c>
      <c r="D16" s="164"/>
      <c r="E16" s="69"/>
      <c r="F16" s="68"/>
    </row>
    <row r="17" spans="1:7" x14ac:dyDescent="0.3">
      <c r="A17" s="67"/>
      <c r="B17" s="68"/>
      <c r="C17" s="68"/>
      <c r="D17" s="68"/>
      <c r="E17" s="69"/>
      <c r="F17" s="68"/>
    </row>
    <row r="18" spans="1:7" x14ac:dyDescent="0.3">
      <c r="A18" s="67"/>
      <c r="B18" s="68"/>
      <c r="C18" s="68" t="s">
        <v>230</v>
      </c>
      <c r="D18" s="68" t="s">
        <v>232</v>
      </c>
      <c r="E18" s="69"/>
      <c r="F18" s="68"/>
    </row>
    <row r="19" spans="1:7" x14ac:dyDescent="0.3">
      <c r="A19" s="67"/>
      <c r="B19" s="68" t="s">
        <v>233</v>
      </c>
      <c r="C19" s="68"/>
      <c r="D19" s="68"/>
      <c r="E19" s="69"/>
      <c r="F19" s="68"/>
    </row>
    <row r="20" spans="1:7" x14ac:dyDescent="0.3">
      <c r="A20" s="67"/>
      <c r="B20" s="68"/>
      <c r="C20" s="164">
        <v>100</v>
      </c>
      <c r="D20" s="164"/>
      <c r="E20" s="69"/>
      <c r="F20" s="68"/>
    </row>
    <row r="21" spans="1:7" x14ac:dyDescent="0.3">
      <c r="A21" s="67"/>
      <c r="E21" s="69"/>
      <c r="F21" s="68"/>
    </row>
    <row r="22" spans="1:7" ht="18" x14ac:dyDescent="0.35">
      <c r="A22" s="67"/>
      <c r="B22" s="68"/>
      <c r="C22" s="68" t="s">
        <v>230</v>
      </c>
      <c r="D22" s="68" t="s">
        <v>234</v>
      </c>
      <c r="E22" s="88" t="str">
        <f>"+"</f>
        <v>+</v>
      </c>
      <c r="F22" s="68" t="s">
        <v>235</v>
      </c>
    </row>
    <row r="23" spans="1:7" x14ac:dyDescent="0.3">
      <c r="A23" s="67"/>
      <c r="B23" s="68" t="s">
        <v>233</v>
      </c>
      <c r="C23" s="68"/>
      <c r="D23" s="68"/>
      <c r="E23" s="69"/>
      <c r="F23" s="68"/>
    </row>
    <row r="24" spans="1:7" x14ac:dyDescent="0.3">
      <c r="A24" s="67"/>
      <c r="B24" s="68"/>
      <c r="C24" s="164">
        <v>100</v>
      </c>
      <c r="D24" s="164"/>
      <c r="E24" s="164"/>
      <c r="F24" s="164"/>
    </row>
    <row r="25" spans="1:7" x14ac:dyDescent="0.3">
      <c r="A25" s="67"/>
      <c r="B25" s="68"/>
      <c r="C25" s="68"/>
      <c r="D25" s="68"/>
      <c r="E25" s="69"/>
      <c r="F25" s="68"/>
    </row>
    <row r="26" spans="1:7" ht="18" x14ac:dyDescent="0.35">
      <c r="A26" s="67"/>
      <c r="D26" s="68">
        <v>1</v>
      </c>
      <c r="E26" s="88"/>
      <c r="F26" s="68"/>
    </row>
    <row r="27" spans="1:7" x14ac:dyDescent="0.3">
      <c r="A27" s="67"/>
      <c r="B27" s="68" t="s">
        <v>236</v>
      </c>
      <c r="C27" s="68" t="s">
        <v>237</v>
      </c>
      <c r="E27" s="68" t="s">
        <v>238</v>
      </c>
      <c r="F27" s="68"/>
    </row>
    <row r="28" spans="1:7" x14ac:dyDescent="0.3">
      <c r="A28" s="20"/>
      <c r="B28" s="68"/>
      <c r="C28" s="89"/>
      <c r="D28" s="68">
        <v>100</v>
      </c>
      <c r="E28" s="89"/>
      <c r="F28" s="89"/>
    </row>
    <row r="29" spans="1:7" x14ac:dyDescent="0.3">
      <c r="A29" s="20"/>
      <c r="B29" s="68"/>
      <c r="C29" s="68"/>
      <c r="D29" s="68"/>
      <c r="E29" s="69"/>
      <c r="F29" s="68"/>
    </row>
    <row r="30" spans="1:7" x14ac:dyDescent="0.3">
      <c r="A30" s="67"/>
      <c r="B30" s="68"/>
      <c r="C30" s="68">
        <v>4</v>
      </c>
      <c r="D30" s="68"/>
      <c r="E30" s="69"/>
      <c r="F30" s="68"/>
    </row>
    <row r="31" spans="1:7" x14ac:dyDescent="0.3">
      <c r="A31" s="67"/>
      <c r="B31" s="68"/>
      <c r="C31" s="90" t="s">
        <v>240</v>
      </c>
      <c r="D31" s="68" t="s">
        <v>241</v>
      </c>
      <c r="E31" s="68" t="s">
        <v>242</v>
      </c>
      <c r="F31" s="68"/>
    </row>
    <row r="32" spans="1:7" x14ac:dyDescent="0.3">
      <c r="A32" s="67"/>
      <c r="B32" s="68" t="s">
        <v>239</v>
      </c>
      <c r="C32" s="68"/>
      <c r="D32" s="68"/>
      <c r="E32" s="69"/>
      <c r="F32" s="87" t="s">
        <v>19</v>
      </c>
      <c r="G32" s="67">
        <v>100</v>
      </c>
    </row>
    <row r="33" spans="1:8" x14ac:dyDescent="0.3">
      <c r="A33" s="67"/>
      <c r="B33" s="68"/>
      <c r="C33" s="164" t="s">
        <v>176</v>
      </c>
      <c r="D33" s="164"/>
      <c r="E33" s="164"/>
      <c r="F33" s="68"/>
    </row>
    <row r="34" spans="1:8" x14ac:dyDescent="0.3">
      <c r="A34" s="67"/>
      <c r="B34" s="68"/>
      <c r="C34" s="68"/>
      <c r="D34" s="68"/>
      <c r="E34" s="69"/>
      <c r="F34" s="68"/>
    </row>
    <row r="35" spans="1:8" x14ac:dyDescent="0.3">
      <c r="A35" s="139" t="s">
        <v>5</v>
      </c>
      <c r="B35" s="139"/>
      <c r="C35" s="139"/>
      <c r="D35" s="139"/>
      <c r="E35" s="139"/>
      <c r="F35" s="139"/>
      <c r="G35" s="139"/>
      <c r="H35" s="139"/>
    </row>
    <row r="37" spans="1:8" x14ac:dyDescent="0.3">
      <c r="A37" s="160" t="s">
        <v>186</v>
      </c>
      <c r="B37" s="160"/>
      <c r="C37" s="160"/>
      <c r="D37" s="160"/>
      <c r="E37" s="160"/>
      <c r="F37" s="160"/>
      <c r="G37" s="160"/>
      <c r="H37" s="160"/>
    </row>
    <row r="39" spans="1:8" ht="27" customHeight="1" x14ac:dyDescent="0.3">
      <c r="A39" s="148" t="s">
        <v>167</v>
      </c>
      <c r="B39" s="4" t="s">
        <v>169</v>
      </c>
      <c r="C39" s="141" t="s">
        <v>178</v>
      </c>
      <c r="D39" s="141"/>
      <c r="E39" s="141"/>
      <c r="F39" s="141"/>
      <c r="G39" s="141"/>
      <c r="H39" s="141"/>
    </row>
    <row r="40" spans="1:8" ht="22.2" customHeight="1" x14ac:dyDescent="0.3">
      <c r="A40" s="148"/>
      <c r="B40" s="4" t="s">
        <v>170</v>
      </c>
      <c r="C40" s="141" t="s">
        <v>179</v>
      </c>
      <c r="D40" s="141"/>
      <c r="E40" s="141"/>
      <c r="F40" s="141"/>
      <c r="G40" s="141"/>
      <c r="H40" s="141"/>
    </row>
    <row r="41" spans="1:8" ht="28.8" customHeight="1" x14ac:dyDescent="0.3">
      <c r="A41" s="148"/>
      <c r="B41" s="4" t="s">
        <v>171</v>
      </c>
      <c r="C41" s="141" t="s">
        <v>180</v>
      </c>
      <c r="D41" s="141"/>
      <c r="E41" s="141"/>
      <c r="F41" s="141"/>
      <c r="G41" s="141"/>
      <c r="H41" s="141"/>
    </row>
    <row r="42" spans="1:8" ht="28.2" customHeight="1" x14ac:dyDescent="0.3">
      <c r="A42" s="148"/>
      <c r="B42" s="4" t="s">
        <v>172</v>
      </c>
      <c r="C42" s="141" t="s">
        <v>181</v>
      </c>
      <c r="D42" s="141"/>
      <c r="E42" s="141"/>
      <c r="F42" s="141"/>
      <c r="G42" s="141"/>
      <c r="H42" s="141"/>
    </row>
    <row r="43" spans="1:8" ht="26.4" customHeight="1" x14ac:dyDescent="0.3">
      <c r="A43" s="148"/>
      <c r="B43" s="4" t="s">
        <v>173</v>
      </c>
      <c r="C43" s="141" t="s">
        <v>182</v>
      </c>
      <c r="D43" s="141"/>
      <c r="E43" s="141"/>
      <c r="F43" s="141"/>
      <c r="G43" s="141"/>
      <c r="H43" s="141"/>
    </row>
    <row r="44" spans="1:8" ht="25.8" customHeight="1" x14ac:dyDescent="0.3">
      <c r="A44" s="148"/>
      <c r="B44" s="4" t="s">
        <v>174</v>
      </c>
      <c r="C44" s="141" t="s">
        <v>243</v>
      </c>
      <c r="D44" s="141"/>
      <c r="E44" s="141"/>
      <c r="F44" s="141"/>
      <c r="G44" s="141"/>
      <c r="H44" s="141"/>
    </row>
    <row r="45" spans="1:8" ht="28.2" customHeight="1" x14ac:dyDescent="0.3">
      <c r="A45" s="148"/>
      <c r="B45" s="4" t="s">
        <v>175</v>
      </c>
      <c r="C45" s="141" t="s">
        <v>183</v>
      </c>
      <c r="D45" s="141"/>
      <c r="E45" s="141"/>
      <c r="F45" s="141"/>
      <c r="G45" s="141"/>
      <c r="H45" s="141"/>
    </row>
    <row r="46" spans="1:8" ht="15.6" customHeight="1" x14ac:dyDescent="0.3">
      <c r="A46" s="148"/>
      <c r="B46" s="4" t="s">
        <v>176</v>
      </c>
      <c r="C46" s="141" t="s">
        <v>185</v>
      </c>
      <c r="D46" s="141"/>
      <c r="E46" s="141"/>
      <c r="F46" s="141"/>
      <c r="G46" s="141"/>
      <c r="H46" s="141"/>
    </row>
    <row r="47" spans="1:8" ht="26.4" customHeight="1" x14ac:dyDescent="0.3">
      <c r="A47" s="148"/>
      <c r="B47" s="4" t="s">
        <v>177</v>
      </c>
      <c r="C47" s="141" t="s">
        <v>184</v>
      </c>
      <c r="D47" s="141"/>
      <c r="E47" s="141"/>
      <c r="F47" s="141"/>
      <c r="G47" s="141"/>
      <c r="H47" s="141"/>
    </row>
    <row r="48" spans="1:8" x14ac:dyDescent="0.3">
      <c r="B48" s="3"/>
    </row>
    <row r="49" spans="1:8" x14ac:dyDescent="0.3">
      <c r="A49" s="158" t="s">
        <v>187</v>
      </c>
      <c r="B49" s="158"/>
      <c r="C49" s="158"/>
      <c r="D49" s="158"/>
      <c r="E49" s="158"/>
      <c r="F49" s="158"/>
      <c r="G49" s="158"/>
      <c r="H49" s="158"/>
    </row>
    <row r="50" spans="1:8" x14ac:dyDescent="0.3">
      <c r="B50" s="3"/>
    </row>
    <row r="51" spans="1:8" ht="14.4" customHeight="1" x14ac:dyDescent="0.3">
      <c r="A51" s="148" t="s">
        <v>167</v>
      </c>
      <c r="B51" s="4" t="s">
        <v>188</v>
      </c>
      <c r="C51" s="141" t="s">
        <v>178</v>
      </c>
      <c r="D51" s="141"/>
      <c r="E51" s="141"/>
      <c r="F51" s="141"/>
      <c r="G51" s="141"/>
      <c r="H51" s="141"/>
    </row>
    <row r="52" spans="1:8" x14ac:dyDescent="0.3">
      <c r="A52" s="148"/>
      <c r="B52" s="4" t="s">
        <v>189</v>
      </c>
      <c r="C52" s="141" t="s">
        <v>179</v>
      </c>
      <c r="D52" s="141"/>
      <c r="E52" s="141"/>
      <c r="F52" s="141"/>
      <c r="G52" s="141"/>
      <c r="H52" s="141"/>
    </row>
    <row r="53" spans="1:8" ht="14.4" customHeight="1" x14ac:dyDescent="0.3">
      <c r="A53" s="148"/>
      <c r="B53" s="79"/>
      <c r="C53" s="159"/>
      <c r="D53" s="159"/>
      <c r="E53" s="159"/>
      <c r="F53" s="159"/>
      <c r="G53" s="159"/>
      <c r="H53" s="159"/>
    </row>
    <row r="54" spans="1:8" ht="14.4" customHeight="1" x14ac:dyDescent="0.3">
      <c r="A54" s="148"/>
      <c r="B54" s="81" t="s">
        <v>190</v>
      </c>
      <c r="C54" s="80"/>
      <c r="D54" s="80"/>
      <c r="E54" s="80"/>
      <c r="F54" s="80"/>
      <c r="G54" s="80"/>
      <c r="H54" s="80"/>
    </row>
    <row r="55" spans="1:8" ht="14.4" customHeight="1" x14ac:dyDescent="0.3">
      <c r="A55" s="148"/>
      <c r="B55" s="163" t="s">
        <v>191</v>
      </c>
      <c r="C55" s="163"/>
      <c r="D55" s="161" t="s">
        <v>200</v>
      </c>
      <c r="E55" s="161"/>
      <c r="F55" s="161"/>
      <c r="G55" s="161"/>
      <c r="H55" s="161"/>
    </row>
    <row r="56" spans="1:8" ht="45.6" customHeight="1" x14ac:dyDescent="0.3">
      <c r="A56" s="148"/>
      <c r="B56" s="163" t="s">
        <v>194</v>
      </c>
      <c r="C56" s="163"/>
      <c r="D56" s="161" t="s">
        <v>202</v>
      </c>
      <c r="E56" s="161"/>
      <c r="F56" s="161"/>
      <c r="G56" s="161"/>
      <c r="H56" s="161"/>
    </row>
    <row r="57" spans="1:8" ht="25.8" customHeight="1" x14ac:dyDescent="0.3">
      <c r="A57" s="148"/>
      <c r="B57" s="163" t="s">
        <v>195</v>
      </c>
      <c r="C57" s="163"/>
      <c r="D57" s="161" t="s">
        <v>203</v>
      </c>
      <c r="E57" s="161"/>
      <c r="F57" s="161"/>
      <c r="G57" s="161"/>
      <c r="H57" s="161"/>
    </row>
    <row r="58" spans="1:8" ht="44.4" customHeight="1" x14ac:dyDescent="0.3">
      <c r="A58" s="148"/>
      <c r="B58" s="163" t="s">
        <v>196</v>
      </c>
      <c r="C58" s="163"/>
      <c r="D58" s="161" t="s">
        <v>204</v>
      </c>
      <c r="E58" s="161"/>
      <c r="F58" s="161"/>
      <c r="G58" s="161"/>
      <c r="H58" s="161"/>
    </row>
    <row r="59" spans="1:8" ht="25.8" customHeight="1" x14ac:dyDescent="0.3">
      <c r="A59" s="148"/>
      <c r="B59" s="81" t="s">
        <v>190</v>
      </c>
      <c r="C59" s="79"/>
      <c r="D59" s="78"/>
      <c r="E59" s="78"/>
      <c r="F59" s="78"/>
      <c r="G59" s="78"/>
      <c r="H59" s="78"/>
    </row>
    <row r="60" spans="1:8" ht="14.4" customHeight="1" x14ac:dyDescent="0.3">
      <c r="A60" s="148"/>
      <c r="B60" s="163" t="s">
        <v>192</v>
      </c>
      <c r="C60" s="163"/>
      <c r="D60" s="161" t="s">
        <v>201</v>
      </c>
      <c r="E60" s="161"/>
      <c r="F60" s="161"/>
      <c r="G60" s="161"/>
      <c r="H60" s="161"/>
    </row>
    <row r="61" spans="1:8" ht="16.8" customHeight="1" x14ac:dyDescent="0.3">
      <c r="A61" s="148"/>
      <c r="B61" s="163" t="s">
        <v>193</v>
      </c>
      <c r="C61" s="163"/>
      <c r="D61" s="161" t="s">
        <v>205</v>
      </c>
      <c r="E61" s="161"/>
      <c r="F61" s="161"/>
      <c r="G61" s="161"/>
      <c r="H61" s="161"/>
    </row>
    <row r="62" spans="1:8" ht="15" customHeight="1" x14ac:dyDescent="0.3">
      <c r="A62" s="148"/>
      <c r="B62" s="163" t="s">
        <v>197</v>
      </c>
      <c r="C62" s="163"/>
      <c r="D62" s="161" t="s">
        <v>206</v>
      </c>
      <c r="E62" s="161"/>
      <c r="F62" s="161"/>
      <c r="G62" s="161"/>
      <c r="H62" s="161"/>
    </row>
    <row r="63" spans="1:8" ht="31.2" customHeight="1" x14ac:dyDescent="0.3">
      <c r="A63" s="148"/>
      <c r="B63" s="163" t="s">
        <v>198</v>
      </c>
      <c r="C63" s="163"/>
      <c r="D63" s="161" t="s">
        <v>207</v>
      </c>
      <c r="E63" s="161"/>
      <c r="F63" s="161"/>
      <c r="G63" s="161"/>
      <c r="H63" s="161"/>
    </row>
    <row r="64" spans="1:8" ht="28.2" customHeight="1" x14ac:dyDescent="0.3">
      <c r="A64" s="148"/>
      <c r="B64" s="163" t="s">
        <v>199</v>
      </c>
      <c r="C64" s="163"/>
      <c r="D64" s="161" t="s">
        <v>208</v>
      </c>
      <c r="E64" s="161"/>
      <c r="F64" s="161"/>
      <c r="G64" s="161"/>
      <c r="H64" s="161"/>
    </row>
    <row r="65" spans="1:15" x14ac:dyDescent="0.3">
      <c r="B65" s="3"/>
    </row>
    <row r="66" spans="1:15" x14ac:dyDescent="0.3">
      <c r="B66" s="3"/>
    </row>
    <row r="67" spans="1:15" x14ac:dyDescent="0.3">
      <c r="B67" s="91" t="s">
        <v>209</v>
      </c>
      <c r="C67" s="91" t="s">
        <v>210</v>
      </c>
      <c r="D67" s="91" t="s">
        <v>211</v>
      </c>
      <c r="E67" s="91" t="s">
        <v>212</v>
      </c>
    </row>
    <row r="68" spans="1:15" x14ac:dyDescent="0.3">
      <c r="B68" s="91"/>
      <c r="C68" s="83"/>
      <c r="D68" s="83"/>
      <c r="E68" s="83"/>
    </row>
    <row r="69" spans="1:15" x14ac:dyDescent="0.3">
      <c r="A69" s="67" t="s">
        <v>221</v>
      </c>
      <c r="B69" s="91" t="s">
        <v>213</v>
      </c>
      <c r="C69" s="91" t="s">
        <v>214</v>
      </c>
      <c r="D69" s="91" t="s">
        <v>215</v>
      </c>
      <c r="E69" s="91" t="s">
        <v>216</v>
      </c>
    </row>
    <row r="70" spans="1:15" x14ac:dyDescent="0.3">
      <c r="B70" s="91"/>
      <c r="C70" s="83"/>
      <c r="D70" s="83"/>
      <c r="E70" s="83"/>
    </row>
    <row r="71" spans="1:15" x14ac:dyDescent="0.3">
      <c r="B71" s="91" t="s">
        <v>217</v>
      </c>
      <c r="C71" s="91" t="s">
        <v>218</v>
      </c>
      <c r="D71" s="91" t="s">
        <v>219</v>
      </c>
      <c r="E71" s="91" t="s">
        <v>220</v>
      </c>
    </row>
    <row r="72" spans="1:15" x14ac:dyDescent="0.3">
      <c r="B72" s="3"/>
    </row>
    <row r="73" spans="1:15" x14ac:dyDescent="0.3">
      <c r="B73" s="3"/>
    </row>
    <row r="74" spans="1:15" ht="30" customHeight="1" x14ac:dyDescent="0.3">
      <c r="A74" s="165" t="s">
        <v>167</v>
      </c>
      <c r="B74" s="4" t="s">
        <v>222</v>
      </c>
      <c r="C74" s="162" t="s">
        <v>225</v>
      </c>
      <c r="D74" s="162"/>
      <c r="E74" s="162"/>
      <c r="F74" s="162"/>
      <c r="G74" s="162"/>
      <c r="H74" s="162"/>
    </row>
    <row r="75" spans="1:15" ht="28.8" customHeight="1" x14ac:dyDescent="0.3">
      <c r="A75" s="165"/>
      <c r="B75" s="4" t="s">
        <v>223</v>
      </c>
      <c r="C75" s="162" t="s">
        <v>226</v>
      </c>
      <c r="D75" s="162"/>
      <c r="E75" s="162"/>
      <c r="F75" s="162"/>
      <c r="G75" s="162"/>
      <c r="H75" s="162"/>
    </row>
    <row r="76" spans="1:15" ht="30" customHeight="1" x14ac:dyDescent="0.3">
      <c r="A76" s="165"/>
      <c r="B76" s="4" t="s">
        <v>224</v>
      </c>
      <c r="C76" s="162" t="s">
        <v>227</v>
      </c>
      <c r="D76" s="162"/>
      <c r="E76" s="162"/>
      <c r="F76" s="162"/>
      <c r="G76" s="162"/>
      <c r="H76" s="162"/>
    </row>
    <row r="77" spans="1:15" x14ac:dyDescent="0.3">
      <c r="B77" s="3"/>
    </row>
    <row r="78" spans="1:15" x14ac:dyDescent="0.3">
      <c r="A78" s="139" t="s">
        <v>16</v>
      </c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</row>
    <row r="79" spans="1:15" x14ac:dyDescent="0.3">
      <c r="B79" s="3"/>
      <c r="C79" s="12"/>
    </row>
    <row r="80" spans="1:15" x14ac:dyDescent="0.3">
      <c r="A80" s="149" t="s">
        <v>6</v>
      </c>
      <c r="B80" s="149"/>
      <c r="C80" s="23" t="s">
        <v>169</v>
      </c>
      <c r="D80" s="23" t="s">
        <v>170</v>
      </c>
      <c r="E80" s="23" t="s">
        <v>171</v>
      </c>
      <c r="F80" s="23" t="s">
        <v>177</v>
      </c>
      <c r="G80" s="23" t="s">
        <v>172</v>
      </c>
      <c r="H80" s="23" t="s">
        <v>173</v>
      </c>
      <c r="I80" s="23" t="s">
        <v>174</v>
      </c>
      <c r="J80" s="23" t="s">
        <v>175</v>
      </c>
      <c r="K80" s="23" t="s">
        <v>176</v>
      </c>
      <c r="L80" s="23" t="s">
        <v>244</v>
      </c>
      <c r="M80" s="23" t="s">
        <v>245</v>
      </c>
      <c r="N80" s="23" t="s">
        <v>246</v>
      </c>
      <c r="O80" s="23" t="s">
        <v>247</v>
      </c>
    </row>
    <row r="81" spans="1:15" x14ac:dyDescent="0.3">
      <c r="A81" s="147" t="s">
        <v>7</v>
      </c>
      <c r="B81" s="147"/>
      <c r="C81" s="59">
        <f t="shared" ref="C81:C89" si="0">(K81*G81)/100</f>
        <v>364493</v>
      </c>
      <c r="D81" s="60">
        <f t="shared" ref="D81:D89" si="1">(K81*H81)/100</f>
        <v>0</v>
      </c>
      <c r="E81" s="59">
        <f t="shared" ref="E81:E89" si="2">((K81*(I81+J81))/100)</f>
        <v>0</v>
      </c>
      <c r="F81" s="96">
        <f>C81+D81+E81</f>
        <v>364493</v>
      </c>
      <c r="G81" s="59">
        <v>100</v>
      </c>
      <c r="H81" s="60">
        <v>0</v>
      </c>
      <c r="I81" s="59">
        <v>0</v>
      </c>
      <c r="J81" s="60">
        <v>0</v>
      </c>
      <c r="K81" s="59">
        <v>364493</v>
      </c>
      <c r="L81" s="101">
        <f>C81*(1/100)</f>
        <v>3644.9300000000003</v>
      </c>
      <c r="M81" s="102">
        <f>D81*(1/100)</f>
        <v>0</v>
      </c>
      <c r="N81" s="101">
        <f>E81*(1/100)</f>
        <v>0</v>
      </c>
      <c r="O81" s="99">
        <f>(L81/K81)*100</f>
        <v>1</v>
      </c>
    </row>
    <row r="82" spans="1:15" x14ac:dyDescent="0.3">
      <c r="A82" s="150" t="s">
        <v>8</v>
      </c>
      <c r="B82" s="150"/>
      <c r="C82" s="61">
        <f t="shared" si="0"/>
        <v>76385.7</v>
      </c>
      <c r="D82" s="61">
        <f t="shared" si="1"/>
        <v>3394.92</v>
      </c>
      <c r="E82" s="61">
        <f t="shared" si="2"/>
        <v>8487.2999999999993</v>
      </c>
      <c r="F82" s="97">
        <f t="shared" ref="F82:F89" si="3">C82+D82+E82</f>
        <v>88267.92</v>
      </c>
      <c r="G82" s="61">
        <v>90</v>
      </c>
      <c r="H82" s="61">
        <v>4</v>
      </c>
      <c r="I82" s="61">
        <v>5</v>
      </c>
      <c r="J82" s="61">
        <v>5</v>
      </c>
      <c r="K82" s="61">
        <v>84873</v>
      </c>
      <c r="L82" s="103">
        <f t="shared" ref="L82:L89" si="4">C82*(1/100)</f>
        <v>763.85699999999997</v>
      </c>
      <c r="M82" s="103">
        <f>D82*(1/100)</f>
        <v>33.949200000000005</v>
      </c>
      <c r="N82" s="103">
        <f t="shared" ref="N82:N89" si="5">E82*(1/100)</f>
        <v>84.87299999999999</v>
      </c>
      <c r="O82" s="98">
        <f t="shared" ref="O82:O89" si="6">(L82/K82)*100</f>
        <v>0.89999999999999991</v>
      </c>
    </row>
    <row r="83" spans="1:15" x14ac:dyDescent="0.3">
      <c r="A83" s="147" t="s">
        <v>9</v>
      </c>
      <c r="B83" s="147"/>
      <c r="C83" s="59">
        <f t="shared" si="0"/>
        <v>17340</v>
      </c>
      <c r="D83" s="60">
        <f t="shared" si="1"/>
        <v>0</v>
      </c>
      <c r="E83" s="59">
        <f t="shared" si="2"/>
        <v>0</v>
      </c>
      <c r="F83" s="96">
        <f t="shared" si="3"/>
        <v>17340</v>
      </c>
      <c r="G83" s="59">
        <v>100</v>
      </c>
      <c r="H83" s="95">
        <v>0</v>
      </c>
      <c r="I83" s="59">
        <v>0</v>
      </c>
      <c r="J83" s="95">
        <v>0</v>
      </c>
      <c r="K83" s="59">
        <v>17340</v>
      </c>
      <c r="L83" s="101">
        <f t="shared" si="4"/>
        <v>173.4</v>
      </c>
      <c r="M83" s="102">
        <f t="shared" ref="M83:M89" si="7">D83*(1/100)</f>
        <v>0</v>
      </c>
      <c r="N83" s="101">
        <f t="shared" si="5"/>
        <v>0</v>
      </c>
      <c r="O83" s="99">
        <f t="shared" si="6"/>
        <v>1</v>
      </c>
    </row>
    <row r="84" spans="1:15" x14ac:dyDescent="0.3">
      <c r="A84" s="150" t="s">
        <v>10</v>
      </c>
      <c r="B84" s="150"/>
      <c r="C84" s="61">
        <f t="shared" si="0"/>
        <v>199131</v>
      </c>
      <c r="D84" s="61">
        <f t="shared" si="1"/>
        <v>0</v>
      </c>
      <c r="E84" s="61">
        <f t="shared" si="2"/>
        <v>0</v>
      </c>
      <c r="F84" s="97">
        <f t="shared" si="3"/>
        <v>199131</v>
      </c>
      <c r="G84" s="61">
        <v>100</v>
      </c>
      <c r="H84" s="61">
        <v>0</v>
      </c>
      <c r="I84" s="61">
        <v>0</v>
      </c>
      <c r="J84" s="61">
        <v>0</v>
      </c>
      <c r="K84" s="61">
        <v>199131</v>
      </c>
      <c r="L84" s="103">
        <f t="shared" si="4"/>
        <v>1991.31</v>
      </c>
      <c r="M84" s="103">
        <f t="shared" si="7"/>
        <v>0</v>
      </c>
      <c r="N84" s="103">
        <f t="shared" si="5"/>
        <v>0</v>
      </c>
      <c r="O84" s="98">
        <f t="shared" si="6"/>
        <v>1</v>
      </c>
    </row>
    <row r="85" spans="1:15" x14ac:dyDescent="0.3">
      <c r="A85" s="147" t="s">
        <v>11</v>
      </c>
      <c r="B85" s="147"/>
      <c r="C85" s="59">
        <f t="shared" si="0"/>
        <v>91907.1</v>
      </c>
      <c r="D85" s="60">
        <f t="shared" si="1"/>
        <v>5406.3</v>
      </c>
      <c r="E85" s="59">
        <f t="shared" si="2"/>
        <v>10812.6</v>
      </c>
      <c r="F85" s="96">
        <f t="shared" si="3"/>
        <v>108126.00000000001</v>
      </c>
      <c r="G85" s="59">
        <v>85</v>
      </c>
      <c r="H85" s="60">
        <v>5</v>
      </c>
      <c r="I85" s="59">
        <v>5</v>
      </c>
      <c r="J85" s="60">
        <v>5</v>
      </c>
      <c r="K85" s="59">
        <v>108126</v>
      </c>
      <c r="L85" s="101">
        <f t="shared" si="4"/>
        <v>919.07100000000003</v>
      </c>
      <c r="M85" s="102">
        <f t="shared" si="7"/>
        <v>54.063000000000002</v>
      </c>
      <c r="N85" s="101">
        <f t="shared" si="5"/>
        <v>108.126</v>
      </c>
      <c r="O85" s="99">
        <f t="shared" si="6"/>
        <v>0.85000000000000009</v>
      </c>
    </row>
    <row r="86" spans="1:15" x14ac:dyDescent="0.3">
      <c r="A86" s="150" t="s">
        <v>12</v>
      </c>
      <c r="B86" s="150"/>
      <c r="C86" s="61">
        <f t="shared" si="0"/>
        <v>35384.65</v>
      </c>
      <c r="D86" s="61">
        <f t="shared" si="1"/>
        <v>6244.35</v>
      </c>
      <c r="E86" s="61">
        <f t="shared" si="2"/>
        <v>0</v>
      </c>
      <c r="F86" s="97">
        <f t="shared" si="3"/>
        <v>41629</v>
      </c>
      <c r="G86" s="61">
        <v>85</v>
      </c>
      <c r="H86" s="61">
        <v>15</v>
      </c>
      <c r="I86" s="61">
        <v>0</v>
      </c>
      <c r="J86" s="61">
        <v>0</v>
      </c>
      <c r="K86" s="61">
        <v>41629</v>
      </c>
      <c r="L86" s="103">
        <f t="shared" si="4"/>
        <v>353.84650000000005</v>
      </c>
      <c r="M86" s="103">
        <f t="shared" si="7"/>
        <v>62.443500000000007</v>
      </c>
      <c r="N86" s="103">
        <f t="shared" si="5"/>
        <v>0</v>
      </c>
      <c r="O86" s="98">
        <f t="shared" si="6"/>
        <v>0.85000000000000009</v>
      </c>
    </row>
    <row r="87" spans="1:15" x14ac:dyDescent="0.3">
      <c r="A87" s="147" t="s">
        <v>13</v>
      </c>
      <c r="B87" s="147"/>
      <c r="C87" s="59">
        <f t="shared" si="0"/>
        <v>57043.8</v>
      </c>
      <c r="D87" s="60">
        <f t="shared" si="1"/>
        <v>6338.2</v>
      </c>
      <c r="E87" s="59">
        <f t="shared" si="2"/>
        <v>633.82000000000005</v>
      </c>
      <c r="F87" s="96">
        <f t="shared" si="3"/>
        <v>64015.82</v>
      </c>
      <c r="G87" s="59">
        <v>90</v>
      </c>
      <c r="H87" s="60">
        <v>10</v>
      </c>
      <c r="I87" s="59">
        <v>1</v>
      </c>
      <c r="J87" s="60">
        <v>0</v>
      </c>
      <c r="K87" s="59">
        <v>63382</v>
      </c>
      <c r="L87" s="101">
        <f t="shared" si="4"/>
        <v>570.43799999999999</v>
      </c>
      <c r="M87" s="102">
        <f t="shared" si="7"/>
        <v>63.381999999999998</v>
      </c>
      <c r="N87" s="101">
        <f t="shared" si="5"/>
        <v>6.3382000000000005</v>
      </c>
      <c r="O87" s="99">
        <f t="shared" si="6"/>
        <v>0.89999999999999991</v>
      </c>
    </row>
    <row r="88" spans="1:15" x14ac:dyDescent="0.3">
      <c r="A88" s="151" t="s">
        <v>14</v>
      </c>
      <c r="B88" s="151"/>
      <c r="C88" s="61">
        <f t="shared" si="0"/>
        <v>0</v>
      </c>
      <c r="D88" s="61">
        <f t="shared" si="1"/>
        <v>0</v>
      </c>
      <c r="E88" s="61">
        <f t="shared" si="2"/>
        <v>0</v>
      </c>
      <c r="F88" s="97">
        <f t="shared" si="3"/>
        <v>0</v>
      </c>
      <c r="G88" s="63">
        <v>0</v>
      </c>
      <c r="H88" s="63">
        <v>0</v>
      </c>
      <c r="I88" s="63">
        <v>0</v>
      </c>
      <c r="J88" s="63">
        <v>0</v>
      </c>
      <c r="K88" s="63">
        <v>0</v>
      </c>
      <c r="L88" s="106">
        <f t="shared" si="4"/>
        <v>0</v>
      </c>
      <c r="M88" s="106">
        <f t="shared" si="7"/>
        <v>0</v>
      </c>
      <c r="N88" s="106">
        <f t="shared" si="5"/>
        <v>0</v>
      </c>
      <c r="O88" s="107" t="e">
        <f t="shared" si="6"/>
        <v>#DIV/0!</v>
      </c>
    </row>
    <row r="89" spans="1:15" x14ac:dyDescent="0.3">
      <c r="A89" s="156" t="s">
        <v>228</v>
      </c>
      <c r="B89" s="156"/>
      <c r="C89" s="74">
        <f t="shared" si="0"/>
        <v>0</v>
      </c>
      <c r="D89" s="60">
        <f t="shared" si="1"/>
        <v>0</v>
      </c>
      <c r="E89" s="59">
        <f t="shared" si="2"/>
        <v>0</v>
      </c>
      <c r="F89" s="96">
        <f t="shared" si="3"/>
        <v>0</v>
      </c>
      <c r="G89" s="85">
        <v>0</v>
      </c>
      <c r="H89" s="86">
        <v>0</v>
      </c>
      <c r="I89" s="85">
        <v>0</v>
      </c>
      <c r="J89" s="86">
        <v>0</v>
      </c>
      <c r="K89" s="85">
        <v>0</v>
      </c>
      <c r="L89" s="104">
        <f t="shared" si="4"/>
        <v>0</v>
      </c>
      <c r="M89" s="105">
        <f t="shared" si="7"/>
        <v>0</v>
      </c>
      <c r="N89" s="104">
        <f t="shared" si="5"/>
        <v>0</v>
      </c>
      <c r="O89" s="100" t="e">
        <f t="shared" si="6"/>
        <v>#DIV/0!</v>
      </c>
    </row>
    <row r="91" spans="1:15" x14ac:dyDescent="0.3">
      <c r="A91" s="139" t="s">
        <v>18</v>
      </c>
      <c r="B91" s="139"/>
      <c r="C91" s="139"/>
      <c r="D91" s="139"/>
      <c r="E91" s="139"/>
      <c r="F91" s="139"/>
      <c r="G91" s="139"/>
      <c r="H91" s="139"/>
      <c r="I91" s="11"/>
      <c r="J91" s="11"/>
    </row>
    <row r="93" spans="1:15" x14ac:dyDescent="0.3">
      <c r="C93" s="56"/>
      <c r="D93" s="56"/>
      <c r="E93" s="56"/>
      <c r="F93" s="56"/>
      <c r="G93" s="56"/>
      <c r="H93" s="56"/>
      <c r="I93" s="56"/>
      <c r="J93" s="56"/>
      <c r="K93" s="12"/>
    </row>
    <row r="94" spans="1:15" x14ac:dyDescent="0.3">
      <c r="C94" s="92"/>
      <c r="D94" s="92"/>
      <c r="E94" s="92"/>
      <c r="F94" s="92"/>
      <c r="G94" s="92"/>
      <c r="H94" s="92"/>
      <c r="I94" s="92"/>
      <c r="J94" s="92"/>
      <c r="K94" s="12"/>
    </row>
    <row r="95" spans="1:15" x14ac:dyDescent="0.3">
      <c r="C95" s="92"/>
      <c r="D95" s="92"/>
      <c r="E95" s="92"/>
      <c r="F95" s="92"/>
      <c r="G95" s="92"/>
      <c r="H95" s="92"/>
      <c r="I95" s="92"/>
      <c r="J95" s="92"/>
      <c r="K95" s="12"/>
    </row>
    <row r="96" spans="1:15" x14ac:dyDescent="0.3">
      <c r="C96" s="93"/>
      <c r="D96" s="92"/>
      <c r="E96" s="93"/>
      <c r="F96" s="92"/>
      <c r="G96" s="93"/>
      <c r="H96" s="92"/>
      <c r="I96" s="93"/>
      <c r="J96" s="92"/>
      <c r="K96" s="12"/>
    </row>
    <row r="97" spans="3:11" x14ac:dyDescent="0.3">
      <c r="C97" s="92"/>
      <c r="D97" s="92"/>
      <c r="E97" s="92"/>
      <c r="F97" s="92"/>
      <c r="G97" s="92"/>
      <c r="H97" s="92"/>
      <c r="I97" s="92"/>
      <c r="J97" s="92"/>
      <c r="K97" s="12"/>
    </row>
    <row r="98" spans="3:11" x14ac:dyDescent="0.3">
      <c r="C98" s="92"/>
      <c r="D98" s="92"/>
      <c r="E98" s="92"/>
      <c r="F98" s="92"/>
      <c r="G98" s="92"/>
      <c r="H98" s="92"/>
      <c r="I98" s="92"/>
      <c r="J98" s="92"/>
      <c r="K98" s="12"/>
    </row>
    <row r="99" spans="3:11" x14ac:dyDescent="0.3">
      <c r="C99" s="92"/>
      <c r="D99" s="92"/>
      <c r="E99" s="92"/>
      <c r="F99" s="92"/>
      <c r="G99" s="92"/>
      <c r="H99" s="92"/>
      <c r="I99" s="92"/>
      <c r="J99" s="92"/>
      <c r="K99" s="12"/>
    </row>
    <row r="100" spans="3:11" x14ac:dyDescent="0.3">
      <c r="C100" s="92"/>
      <c r="D100" s="92"/>
      <c r="E100" s="92"/>
      <c r="F100" s="92"/>
      <c r="G100" s="92"/>
      <c r="H100" s="92"/>
      <c r="I100" s="92"/>
      <c r="J100" s="92"/>
      <c r="K100" s="12"/>
    </row>
    <row r="101" spans="3:11" x14ac:dyDescent="0.3">
      <c r="C101" s="94"/>
      <c r="D101" s="94"/>
      <c r="E101" s="94"/>
      <c r="F101" s="94"/>
      <c r="G101" s="94"/>
      <c r="H101" s="94"/>
      <c r="I101" s="94"/>
      <c r="J101" s="94"/>
      <c r="K101" s="12"/>
    </row>
    <row r="102" spans="3:11" x14ac:dyDescent="0.3">
      <c r="C102" s="82"/>
      <c r="D102" s="82"/>
      <c r="E102" s="82"/>
      <c r="F102" s="82"/>
      <c r="G102" s="82"/>
      <c r="H102" s="82"/>
      <c r="I102" s="82"/>
      <c r="J102" s="82"/>
      <c r="K102" s="12"/>
    </row>
  </sheetData>
  <mergeCells count="66">
    <mergeCell ref="A89:B89"/>
    <mergeCell ref="C16:D16"/>
    <mergeCell ref="C20:D20"/>
    <mergeCell ref="C24:F24"/>
    <mergeCell ref="C33:E33"/>
    <mergeCell ref="A74:A76"/>
    <mergeCell ref="A78:O78"/>
    <mergeCell ref="D55:H55"/>
    <mergeCell ref="D56:H56"/>
    <mergeCell ref="D57:H57"/>
    <mergeCell ref="D58:H58"/>
    <mergeCell ref="D60:H60"/>
    <mergeCell ref="B63:C63"/>
    <mergeCell ref="B64:C64"/>
    <mergeCell ref="A81:B81"/>
    <mergeCell ref="A35:H35"/>
    <mergeCell ref="A91:H91"/>
    <mergeCell ref="D61:H61"/>
    <mergeCell ref="D62:H62"/>
    <mergeCell ref="D63:H63"/>
    <mergeCell ref="D64:H64"/>
    <mergeCell ref="C76:H76"/>
    <mergeCell ref="C75:H75"/>
    <mergeCell ref="C74:H74"/>
    <mergeCell ref="A51:A64"/>
    <mergeCell ref="B56:C56"/>
    <mergeCell ref="B55:C55"/>
    <mergeCell ref="B57:C57"/>
    <mergeCell ref="B58:C58"/>
    <mergeCell ref="B60:C60"/>
    <mergeCell ref="B61:C61"/>
    <mergeCell ref="B62:C62"/>
    <mergeCell ref="A1:B1"/>
    <mergeCell ref="C1:H1"/>
    <mergeCell ref="A2:H2"/>
    <mergeCell ref="A4:B6"/>
    <mergeCell ref="C4:C6"/>
    <mergeCell ref="D4:H6"/>
    <mergeCell ref="A8:B8"/>
    <mergeCell ref="C8:H8"/>
    <mergeCell ref="A10:B10"/>
    <mergeCell ref="C10:H10"/>
    <mergeCell ref="A12:H12"/>
    <mergeCell ref="C45:H45"/>
    <mergeCell ref="C46:H46"/>
    <mergeCell ref="C47:H47"/>
    <mergeCell ref="A37:H37"/>
    <mergeCell ref="A39:A47"/>
    <mergeCell ref="C39:H39"/>
    <mergeCell ref="C40:H40"/>
    <mergeCell ref="C41:H41"/>
    <mergeCell ref="C42:H42"/>
    <mergeCell ref="C43:H43"/>
    <mergeCell ref="C44:H44"/>
    <mergeCell ref="A80:B80"/>
    <mergeCell ref="A49:H49"/>
    <mergeCell ref="C51:H51"/>
    <mergeCell ref="C52:H52"/>
    <mergeCell ref="C53:H53"/>
    <mergeCell ref="A88:B88"/>
    <mergeCell ref="A82:B82"/>
    <mergeCell ref="A83:B83"/>
    <mergeCell ref="A84:B84"/>
    <mergeCell ref="A85:B85"/>
    <mergeCell ref="A86:B86"/>
    <mergeCell ref="A87:B87"/>
  </mergeCells>
  <pageMargins left="0.7" right="0.7" top="0.75" bottom="0.75" header="0.3" footer="0.3"/>
  <pageSetup orientation="portrait" verticalDpi="300" r:id="rId1"/>
  <ignoredErrors>
    <ignoredError sqref="O88:O89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EXTENSIVO 1 R. PRECIO VIV-INGR</vt:lpstr>
      <vt:lpstr>EXTENSIVO 2 VIVIENDA AUTORIZADA</vt:lpstr>
      <vt:lpstr>EXTENSIVO 3 DESALOJOS</vt:lpstr>
      <vt:lpstr>EXTENSIVO 4 R. PR. TIERRA-INGR</vt:lpstr>
      <vt:lpstr>EXTENSIVO 5 PREVALENCIA DEL VIH</vt:lpstr>
      <vt:lpstr>ENTENSIVO 6 MATRÍCULA ESCOLAR</vt:lpstr>
      <vt:lpstr>EXTENSIVO 7 MUJERES GAB LOCAL</vt:lpstr>
      <vt:lpstr>EXTENSIVO 8 CONSUMO DE AGUA</vt:lpstr>
      <vt:lpstr>EXTENSIVO 9 RECOLECCIÓN DES SÓL</vt:lpstr>
      <vt:lpstr>EXTENSIVO 10 VIVIENDA EN RIESGO</vt:lpstr>
      <vt:lpstr>EXTENSIVO 11 MEDIOS DE TRANSPOR</vt:lpstr>
      <vt:lpstr>EXTENSIVO 12 PARTICIPACIÓN ELEC</vt:lpstr>
      <vt:lpstr>EXTENSIVO 13 ASOCIACION CIUDADA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sukka</dc:creator>
  <cp:lastModifiedBy>sukka</cp:lastModifiedBy>
  <dcterms:created xsi:type="dcterms:W3CDTF">2013-09-29T20:47:45Z</dcterms:created>
  <dcterms:modified xsi:type="dcterms:W3CDTF">2013-10-07T18:09:44Z</dcterms:modified>
</cp:coreProperties>
</file>